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kaleyc\Documents\Lines\Projects\Everest Perseus T389\"/>
    </mc:Choice>
  </mc:AlternateContent>
  <bookViews>
    <workbookView xWindow="-120" yWindow="-120" windowWidth="20736" windowHeight="11160"/>
  </bookViews>
  <sheets>
    <sheet name="EVEREST PERSEUS BoQ" sheetId="1" r:id="rId1"/>
  </sheets>
  <definedNames>
    <definedName name="_xlnm.Print_Area" localSheetId="0">'EVEREST PERSEUS BoQ'!$A$1:$F$226</definedName>
    <definedName name="_xlnm.Print_Titles" localSheetId="0">'EVEREST PERSEUS BoQ'!$1:$3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10" i="1" l="1"/>
  <c r="D211" i="1" s="1"/>
  <c r="D209" i="1"/>
  <c r="D193" i="1"/>
  <c r="D191" i="1"/>
  <c r="D189" i="1"/>
  <c r="D187" i="1" s="1"/>
  <c r="D185" i="1"/>
  <c r="D183" i="1"/>
  <c r="D179" i="1"/>
  <c r="D175" i="1"/>
  <c r="D173" i="1"/>
  <c r="D161" i="1"/>
  <c r="D163" i="1" s="1"/>
  <c r="D155" i="1"/>
  <c r="F221" i="1"/>
  <c r="F215" i="1"/>
  <c r="F213" i="1"/>
  <c r="F212" i="1"/>
  <c r="F211" i="1"/>
  <c r="F210" i="1"/>
  <c r="F209" i="1"/>
  <c r="F205" i="1"/>
  <c r="F203" i="1"/>
  <c r="F193" i="1"/>
  <c r="F191" i="1"/>
  <c r="F189" i="1"/>
  <c r="F187" i="1"/>
  <c r="F185" i="1"/>
  <c r="F183" i="1"/>
  <c r="F175" i="1"/>
  <c r="F173" i="1"/>
  <c r="F163" i="1"/>
  <c r="F161" i="1"/>
  <c r="F159" i="1"/>
  <c r="F155" i="1"/>
  <c r="F145" i="1"/>
  <c r="F116" i="1"/>
  <c r="F114" i="1"/>
  <c r="F110" i="1"/>
  <c r="F108" i="1"/>
  <c r="F105" i="1"/>
  <c r="F102" i="1"/>
  <c r="F100" i="1"/>
  <c r="F98" i="1"/>
  <c r="F96" i="1"/>
  <c r="F94" i="1"/>
  <c r="F90" i="1"/>
  <c r="F88" i="1"/>
  <c r="F86" i="1"/>
  <c r="F84" i="1"/>
  <c r="F82" i="1"/>
  <c r="F80" i="1"/>
  <c r="F76" i="1"/>
  <c r="F63" i="1"/>
  <c r="F60" i="1"/>
  <c r="F56" i="1"/>
  <c r="F53" i="1"/>
  <c r="F51" i="1"/>
  <c r="F48" i="1"/>
  <c r="F46" i="1"/>
  <c r="F44" i="1"/>
  <c r="F42" i="1"/>
  <c r="F38" i="1"/>
  <c r="F36" i="1"/>
  <c r="F34" i="1"/>
  <c r="F32" i="1"/>
  <c r="F30" i="1"/>
  <c r="F28" i="1"/>
  <c r="F24" i="1"/>
  <c r="F133" i="1"/>
  <c r="F132" i="1"/>
  <c r="F131" i="1"/>
  <c r="F130" i="1"/>
  <c r="F129" i="1"/>
  <c r="F128" i="1"/>
  <c r="F127" i="1"/>
  <c r="F126" i="1"/>
  <c r="F125" i="1"/>
  <c r="F68" i="1"/>
  <c r="F18" i="1"/>
  <c r="D221" i="1"/>
  <c r="F118" i="1" l="1"/>
  <c r="F136" i="1"/>
  <c r="F137" i="1" l="1"/>
</calcChain>
</file>

<file path=xl/sharedStrings.xml><?xml version="1.0" encoding="utf-8"?>
<sst xmlns="http://schemas.openxmlformats.org/spreadsheetml/2006/main" count="209" uniqueCount="121">
  <si>
    <t>BOQ</t>
  </si>
  <si>
    <t>EVEREST PERSEUS 1 275 kV - TOWER 389 REFURBISHMENT</t>
  </si>
  <si>
    <t>No</t>
  </si>
  <si>
    <t>DESCRIPTION</t>
  </si>
  <si>
    <t>UOM</t>
  </si>
  <si>
    <t>QTY</t>
  </si>
  <si>
    <t>RATE</t>
  </si>
  <si>
    <t>AMOUNT</t>
  </si>
  <si>
    <t>Item</t>
  </si>
  <si>
    <t>SUBTOTAL</t>
  </si>
  <si>
    <t>SECTION 2: WORKS TO BE DESIGN, MANUFACTURE,SUPPLY,INSTALL, TEST AND COMMISION AS DETAILED IN THE WORKS INFORMATION  AND USER REQUIREMENT/ TECHNICAL SPECIFICATION.</t>
  </si>
  <si>
    <t>Bill No.2</t>
  </si>
  <si>
    <t>DESIGNS</t>
  </si>
  <si>
    <t>Design full detailed drawings for approval for the foundation for installation (i.e. preliminary, construction and as built drawings)</t>
  </si>
  <si>
    <t>Hours</t>
  </si>
  <si>
    <t>Bill No.3</t>
  </si>
  <si>
    <t>FOUNDATIONS</t>
  </si>
  <si>
    <t>SITE CLEARANCE</t>
  </si>
  <si>
    <t>m2</t>
  </si>
  <si>
    <t>EARTHWORKS</t>
  </si>
  <si>
    <t>Confirm soil type - soil nomination</t>
  </si>
  <si>
    <t>no</t>
  </si>
  <si>
    <t>Open up soil around main leg , and down to existing cap level around leg to depth of bottom old foundation in pickable soil after securing mast and inspect</t>
  </si>
  <si>
    <r>
      <t>m</t>
    </r>
    <r>
      <rPr>
        <vertAlign val="superscript"/>
        <sz val="12"/>
        <color theme="1"/>
        <rFont val="Arial"/>
        <family val="2"/>
      </rPr>
      <t>3</t>
    </r>
  </si>
  <si>
    <t>Backfill and compact around mast in layers not exceeding 300mm to a compactive effort of 93% Mod Aashto (max of 5 blows per 100mm using a DCP).</t>
  </si>
  <si>
    <t>m3</t>
  </si>
  <si>
    <t>Bill No.4</t>
  </si>
  <si>
    <t>CONCRETE FORMWORK AND REINFORCEMENT</t>
  </si>
  <si>
    <t>Preparatory Work</t>
  </si>
  <si>
    <t>Clean and paint existing stub with Bitumastic paint (ABE Ravenol or similar approved).</t>
  </si>
  <si>
    <t>litres</t>
  </si>
  <si>
    <t>Drill existing cap to 250mm depth, hole diameter of 12mm. Drill about 4 holes on the existing cap, about 50mm from edge on all sides.</t>
  </si>
  <si>
    <t>Apply epoxy wet - to - dry concret epoxy prior to concrete casting to Y10 dowel bars. Length of bar must extend from bottom of drilled holes to 50mm below finished cap level. Insert the bars with epoxy into the drilled holes, ensuring that enough epoxy is used to completely fill the holes. Move bars up and down several times to get good adherence.</t>
  </si>
  <si>
    <t>Scrabble through sides of existing concrete approximately 50mm thick into concrete and applying approved wet to dry bonding liquid / epoxy on existing cap surface as well as dowels and into the holes</t>
  </si>
  <si>
    <t>Concrete Works</t>
  </si>
  <si>
    <t>Insert Y10 dowel bars held in place by installing R6 stirrups every 250mm, ensuring that the final stirrups must be 50mm below the final new cap level. Use normal binding wire to connect stirrups to new Y10 rebar.</t>
  </si>
  <si>
    <t>Construct formwork around the stub, from existing cap level to about 500mm above ground level.</t>
  </si>
  <si>
    <t>Install new foundation  Mild and High tensile Steel reinforcement in foundation bases  and stub</t>
  </si>
  <si>
    <t>kg</t>
  </si>
  <si>
    <t xml:space="preserve"> Immediately cast new Concrete to extend at least 500mm above ground- Note new support members and Existing leg will be encased.</t>
  </si>
  <si>
    <t>Finish off capping with watershed (slope of new cap should be 1 in 100).</t>
  </si>
  <si>
    <t>Concrete cube testing at an independent laboratory</t>
  </si>
  <si>
    <t>Bill No.5</t>
  </si>
  <si>
    <t>STRUCTURAL STEEL WORK</t>
  </si>
  <si>
    <t>TEMPORARY SUPPORT WORK</t>
  </si>
  <si>
    <t>Temporary support tower leg to be worked on by using suitable structure. (use of special beams and legs to hold tower) (4 towers x 4 legs)</t>
  </si>
  <si>
    <t>Set up in position temporary back stays, connect two backstays per leg on concrete sledge with min 3 blocks each approx 1 ton each to secondary support leg. The position of the sledge to be determined by Contractor</t>
  </si>
  <si>
    <t>Supply and Delivery new tower steel members and accessories to site. (Weights inclusive of Fastners and Galvanising)</t>
  </si>
  <si>
    <t>Disconnect old stub from existing leg, support member from Knee point.( elsewhere measured)</t>
  </si>
  <si>
    <t>Supply new supporting members  leg extension</t>
  </si>
  <si>
    <t>Install new supporting members to new stub (new knee point).</t>
  </si>
  <si>
    <t>Paint with suitable protection material (20L)</t>
  </si>
  <si>
    <t>Replace anti-climb devices to towers</t>
  </si>
  <si>
    <t>Bill No.6</t>
  </si>
  <si>
    <t>EARTHING</t>
  </si>
  <si>
    <t>Supply and install 40 x 3mm galvanised strip, as detailed in earthing of Transmission Line Towers.</t>
  </si>
  <si>
    <t>m</t>
  </si>
  <si>
    <t>TOTAL AMOUNT (EXCL VAT)</t>
  </si>
  <si>
    <t>Prepare and stockpile dismantled tower members  on a predetermined location for the removal thereof by Eskom</t>
  </si>
  <si>
    <t>Clear around tower all bushes grub etc and dispose waste approximately 10m x 10m to work and rehab after work is complete</t>
  </si>
  <si>
    <t>SECTION 1 (PRELIMINARIES AND GENERAL)</t>
  </si>
  <si>
    <t>ITEM</t>
  </si>
  <si>
    <t>UNIT</t>
  </si>
  <si>
    <t xml:space="preserve">SECTION NO. 1  </t>
  </si>
  <si>
    <t xml:space="preserve">SCHEDULE No. 1  </t>
  </si>
  <si>
    <t xml:space="preserve">PRELIMINARY AND GENERAL (SANS 1200) </t>
  </si>
  <si>
    <t>(Applicable to the whole of the</t>
  </si>
  <si>
    <t xml:space="preserve"> Works) </t>
  </si>
  <si>
    <t xml:space="preserve">FIXED CHARGE ITEMS </t>
  </si>
  <si>
    <t xml:space="preserve">Contractual requirements. </t>
  </si>
  <si>
    <t>SUM</t>
  </si>
  <si>
    <t xml:space="preserve">Establishment of Facilities on the Site </t>
  </si>
  <si>
    <t xml:space="preserve">Facilities for Engineer </t>
  </si>
  <si>
    <t xml:space="preserve">Nameboards.  (In No. 2). </t>
  </si>
  <si>
    <t xml:space="preserve">Facilities for Contractor </t>
  </si>
  <si>
    <t xml:space="preserve">Offices and storage sheds. </t>
  </si>
  <si>
    <t xml:space="preserve">Workshops. </t>
  </si>
  <si>
    <t>Laboratories</t>
  </si>
  <si>
    <t xml:space="preserve">Living accommodation. </t>
  </si>
  <si>
    <t xml:space="preserve">Ablution and latrine facilities. </t>
  </si>
  <si>
    <t xml:space="preserve">Tools and equipment. </t>
  </si>
  <si>
    <t>Water supplies, electric power,</t>
  </si>
  <si>
    <t xml:space="preserve"> communications, dealing with water, and</t>
  </si>
  <si>
    <t xml:space="preserve"> access. </t>
  </si>
  <si>
    <t>Dealing with water</t>
  </si>
  <si>
    <t>Access</t>
  </si>
  <si>
    <t xml:space="preserve">Plant. </t>
  </si>
  <si>
    <t xml:space="preserve">Other fixed charge obligations. </t>
  </si>
  <si>
    <t xml:space="preserve">Removal of site establishment. </t>
  </si>
  <si>
    <t>Complying with Health and Safety</t>
  </si>
  <si>
    <t xml:space="preserve"> Specifications</t>
  </si>
  <si>
    <t>Complying with Environmental</t>
  </si>
  <si>
    <t xml:space="preserve"> Management Programme Act and all other</t>
  </si>
  <si>
    <t xml:space="preserve"> statutory environmental requirements</t>
  </si>
  <si>
    <t>Security for the works for duration of the</t>
  </si>
  <si>
    <t xml:space="preserve"> contract</t>
  </si>
  <si>
    <t xml:space="preserve">TIME RELATED ITEMS </t>
  </si>
  <si>
    <t>Operation and Maintenance of Facilities on</t>
  </si>
  <si>
    <t xml:space="preserve"> Site, for Duration of Construction, (unless</t>
  </si>
  <si>
    <t xml:space="preserve"> otherwise stated) </t>
  </si>
  <si>
    <t xml:space="preserve">Supervision for duration of construction. </t>
  </si>
  <si>
    <t>Company and head office overhead costs</t>
  </si>
  <si>
    <t xml:space="preserve"> for duration of construction. </t>
  </si>
  <si>
    <t>Other time related obligations. (Shipping, Insuraces and Local Transport)</t>
  </si>
  <si>
    <t>Security for the works for the duration of</t>
  </si>
  <si>
    <t xml:space="preserve"> the contract.</t>
  </si>
  <si>
    <t xml:space="preserve">SUB-TOTAL </t>
  </si>
  <si>
    <t xml:space="preserve">DAYWORK (PROVISIONAL) </t>
  </si>
  <si>
    <t xml:space="preserve">Site Return Visit and Transporting of Equipment </t>
  </si>
  <si>
    <t>Supervisor</t>
  </si>
  <si>
    <t>Hour</t>
  </si>
  <si>
    <t>Artisan</t>
  </si>
  <si>
    <t>Skilled Labour</t>
  </si>
  <si>
    <t>Driver</t>
  </si>
  <si>
    <t>1 Ton Truck (with a cherry picker)</t>
  </si>
  <si>
    <t>km</t>
  </si>
  <si>
    <t>8 Ton Crane Truck</t>
  </si>
  <si>
    <t>20 Ton Crane Truck (reach 20m high)</t>
  </si>
  <si>
    <t xml:space="preserve">4 X 4 LDV </t>
  </si>
  <si>
    <t xml:space="preserve">4 X 2 LDV </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</si>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</sst>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 &quot;-&quot;??_);_(@_)"/>
    <numFmt numFmtId="165" formatCode="_-[$R-1C09]* #,##0.00_-;\-[$R-1C09]* #,##0.00_-;_-[$R-1C09]* &quot;-&quot;??_-;_-@_-"/>
    <numFmt numFmtId="166" formatCode="&quot;R&quot;\ #,##0.00"/>
    <numFmt numFmtId="167" formatCode="General_)"/>
  </numFmts>
  <fonts count="15" x14ac:knownFonts="1">
    <font>
      <sz val="11"/>
      <color theme="1"/>
      <name val="Calibri"/>
      <family val="2"/>
      <scheme val="minor"/>
    </font>
    <font>
      <sz val="11"/>
      <color theme="1"/>
      <name val="Calibri"/>
      <family val="2"/>
      <scheme val="minor"/>
    </font>
    <font>
      <b/>
      <sz val="12"/>
      <color theme="1"/>
      <name val="Arial"/>
      <family val="2"/>
    </font>
    <font>
      <sz val="12"/>
      <color theme="1"/>
      <name val="Arial"/>
      <family val="2"/>
    </font>
    <font>
      <sz val="12"/>
      <name val="Arial"/>
      <family val="2"/>
    </font>
    <font>
      <vertAlign val="superscript"/>
      <sz val="12"/>
      <color theme="1"/>
      <name val="Arial"/>
      <family val="2"/>
    </font>
    <font>
      <sz val="10"/>
      <color indexed="12"/>
      <name val="Arial"/>
      <family val="2"/>
    </font>
    <font>
      <b/>
      <sz val="14"/>
      <color indexed="12"/>
      <name val="Arial"/>
      <family val="2"/>
    </font>
    <font>
      <sz val="10"/>
      <name val="Arial"/>
      <family val="2"/>
    </font>
    <font>
      <b/>
      <sz val="10"/>
      <color rgb="FFC00000"/>
      <name val="Arial"/>
      <family val="2"/>
    </font>
    <font>
      <b/>
      <sz val="10"/>
      <color indexed="12"/>
      <name val="Arial"/>
      <family val="2"/>
    </font>
    <font>
      <b/>
      <sz val="10"/>
      <name val="Arial"/>
      <family val="2"/>
    </font>
    <font>
      <b/>
      <u/>
      <sz val="10"/>
      <name val="Arial"/>
      <family val="2"/>
    </font>
    <font>
      <u/>
      <sz val="10"/>
      <name val="Arial"/>
      <family val="2"/>
    </font>
    <font>
      <b/>
      <sz val="11"/>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9"/>
        <bgColor indexed="64"/>
      </patternFill>
    </fill>
    <fill>
      <patternFill patternType="solid">
        <fgColor theme="0" tint="-0.34998626667073579"/>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64"/>
      </left>
      <right style="thin">
        <color indexed="64"/>
      </right>
      <top style="thin">
        <color indexed="64"/>
      </top>
      <bottom style="double">
        <color indexed="64"/>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double">
        <color rgb="FFFF0000"/>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double">
        <color rgb="FFFF0000"/>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ck">
        <color indexed="64"/>
      </right>
      <top style="medium">
        <color indexed="64"/>
      </top>
      <bottom style="medium">
        <color indexed="64"/>
      </bottom>
      <diagonal/>
    </border>
    <border>
      <left style="thick">
        <color indexed="64"/>
      </left>
      <right style="thin">
        <color indexed="64"/>
      </right>
      <top/>
      <bottom/>
      <diagonal/>
    </border>
    <border>
      <left style="thin">
        <color indexed="64"/>
      </left>
      <right style="double">
        <color rgb="FFFF0000"/>
      </right>
      <top/>
      <bottom/>
      <diagonal/>
    </border>
    <border>
      <left style="medium">
        <color indexed="64"/>
      </left>
      <right style="medium">
        <color indexed="64"/>
      </right>
      <top/>
      <bottom/>
      <diagonal/>
    </border>
    <border>
      <left style="medium">
        <color indexed="64"/>
      </left>
      <right style="thick">
        <color indexed="64"/>
      </right>
      <top/>
      <bottom/>
      <diagonal/>
    </border>
    <border>
      <left style="thick">
        <color indexed="64"/>
      </left>
      <right/>
      <top style="double">
        <color indexed="64"/>
      </top>
      <bottom style="thick">
        <color indexed="64"/>
      </bottom>
      <diagonal/>
    </border>
    <border>
      <left/>
      <right style="thin">
        <color indexed="64"/>
      </right>
      <top style="double">
        <color indexed="64"/>
      </top>
      <bottom style="thick">
        <color indexed="64"/>
      </bottom>
      <diagonal/>
    </border>
    <border>
      <left style="thin">
        <color indexed="64"/>
      </left>
      <right style="thin">
        <color indexed="64"/>
      </right>
      <top style="double">
        <color indexed="64"/>
      </top>
      <bottom style="thick">
        <color indexed="64"/>
      </bottom>
      <diagonal/>
    </border>
    <border>
      <left style="thin">
        <color indexed="64"/>
      </left>
      <right style="double">
        <color rgb="FFFF0000"/>
      </right>
      <top style="double">
        <color indexed="64"/>
      </top>
      <bottom style="thick">
        <color indexed="64"/>
      </bottom>
      <diagonal/>
    </border>
    <border>
      <left style="thin">
        <color indexed="64"/>
      </left>
      <right style="thick">
        <color indexed="64"/>
      </right>
      <top style="double">
        <color indexed="64"/>
      </top>
      <bottom style="thick">
        <color indexed="64"/>
      </bottom>
      <diagonal/>
    </border>
    <border>
      <left style="medium">
        <color indexed="64"/>
      </left>
      <right style="medium">
        <color indexed="64"/>
      </right>
      <top style="double">
        <color indexed="64"/>
      </top>
      <bottom style="thick">
        <color indexed="64"/>
      </bottom>
      <diagonal/>
    </border>
    <border>
      <left style="medium">
        <color indexed="64"/>
      </left>
      <right style="thick">
        <color indexed="64"/>
      </right>
      <top style="double">
        <color indexed="64"/>
      </top>
      <bottom style="thick">
        <color indexed="64"/>
      </bottom>
      <diagonal/>
    </border>
  </borders>
  <cellStyleXfs count="4">
    <xf numFmtId="0" fontId="0" fillId="0" borderId="0"/>
    <xf numFmtId="164" fontId="1" fillId="0" borderId="0" applyFont="0" applyFill="0" applyBorder="0" applyAlignment="0" applyProtection="0"/>
    <xf numFmtId="0" fontId="6" fillId="0" borderId="8" applyNumberFormat="0" applyFont="0" applyBorder="0" applyAlignment="0">
      <protection locked="0"/>
    </xf>
    <xf numFmtId="0" fontId="6" fillId="0" borderId="8" applyNumberFormat="0" applyFont="0" applyBorder="0" applyAlignment="0">
      <protection locked="0"/>
    </xf>
  </cellStyleXfs>
  <cellXfs count="97">
    <xf numFmtId="0" fontId="0" fillId="0" borderId="0" xfId="0"/>
    <xf numFmtId="0" fontId="2" fillId="2" borderId="1" xfId="0" applyFont="1" applyFill="1" applyBorder="1" applyAlignment="1">
      <alignment horizontal="center" vertical="center"/>
    </xf>
    <xf numFmtId="0" fontId="2" fillId="2" borderId="2" xfId="0" applyFont="1" applyFill="1" applyBorder="1" applyAlignment="1">
      <alignment vertical="center"/>
    </xf>
    <xf numFmtId="164" fontId="2" fillId="2" borderId="2" xfId="1" applyFont="1" applyFill="1" applyBorder="1" applyAlignment="1">
      <alignment horizontal="center" vertical="center"/>
    </xf>
    <xf numFmtId="0" fontId="2" fillId="2" borderId="2" xfId="0" applyFont="1" applyFill="1" applyBorder="1" applyAlignment="1">
      <alignment horizontal="center" vertical="center"/>
    </xf>
    <xf numFmtId="2" fontId="2" fillId="2" borderId="3" xfId="1" applyNumberFormat="1" applyFont="1" applyFill="1" applyBorder="1" applyAlignment="1">
      <alignment vertical="center"/>
    </xf>
    <xf numFmtId="0" fontId="2" fillId="0" borderId="0" xfId="0" applyFont="1" applyAlignment="1"/>
    <xf numFmtId="0" fontId="2" fillId="2" borderId="1" xfId="0" applyFont="1" applyFill="1" applyBorder="1" applyAlignment="1">
      <alignment horizontal="left" vertical="center"/>
    </xf>
    <xf numFmtId="0" fontId="3" fillId="2" borderId="2" xfId="0" applyFont="1" applyFill="1" applyBorder="1" applyAlignment="1">
      <alignment horizontal="center" vertical="center"/>
    </xf>
    <xf numFmtId="164" fontId="2" fillId="2" borderId="2" xfId="1" applyFont="1" applyFill="1" applyBorder="1" applyAlignment="1">
      <alignment vertical="center"/>
    </xf>
    <xf numFmtId="165" fontId="3" fillId="2" borderId="3" xfId="0" applyNumberFormat="1" applyFont="1" applyFill="1" applyBorder="1" applyAlignment="1">
      <alignment vertical="center"/>
    </xf>
    <xf numFmtId="0" fontId="3" fillId="0" borderId="0" xfId="0" applyFont="1"/>
    <xf numFmtId="0" fontId="3" fillId="2" borderId="4" xfId="0" applyFont="1" applyFill="1" applyBorder="1" applyAlignment="1">
      <alignment horizontal="center" vertical="center"/>
    </xf>
    <xf numFmtId="0" fontId="2" fillId="2" borderId="4" xfId="0" applyFont="1" applyFill="1" applyBorder="1" applyAlignment="1">
      <alignment vertical="center" wrapText="1"/>
    </xf>
    <xf numFmtId="0" fontId="2" fillId="2" borderId="4" xfId="0" applyFont="1" applyFill="1" applyBorder="1" applyAlignment="1">
      <alignment horizontal="center" vertical="center"/>
    </xf>
    <xf numFmtId="164" fontId="2" fillId="2" borderId="4" xfId="1" applyFont="1" applyFill="1" applyBorder="1" applyAlignment="1">
      <alignment horizontal="center" vertical="center"/>
    </xf>
    <xf numFmtId="166" fontId="2" fillId="2" borderId="4" xfId="0" applyNumberFormat="1" applyFont="1" applyFill="1" applyBorder="1" applyAlignment="1">
      <alignment horizontal="center" vertical="center"/>
    </xf>
    <xf numFmtId="0" fontId="3" fillId="0" borderId="5" xfId="0" applyFont="1" applyBorder="1" applyAlignment="1">
      <alignment horizontal="center" vertical="center"/>
    </xf>
    <xf numFmtId="0" fontId="2" fillId="0" borderId="5" xfId="0" applyFont="1" applyBorder="1" applyAlignment="1">
      <alignment vertical="center" wrapText="1"/>
    </xf>
    <xf numFmtId="0" fontId="2" fillId="0" borderId="5" xfId="0" applyFont="1" applyFill="1" applyBorder="1" applyAlignment="1">
      <alignment horizontal="center" vertical="center"/>
    </xf>
    <xf numFmtId="164" fontId="2" fillId="0" borderId="5" xfId="1" applyFont="1" applyFill="1" applyBorder="1" applyAlignment="1">
      <alignment horizontal="center" vertical="center"/>
    </xf>
    <xf numFmtId="166" fontId="2" fillId="0" borderId="5" xfId="0" applyNumberFormat="1" applyFont="1" applyFill="1" applyBorder="1" applyAlignment="1">
      <alignment horizontal="center" vertical="center"/>
    </xf>
    <xf numFmtId="0" fontId="3" fillId="2" borderId="5" xfId="0" applyFont="1" applyFill="1" applyBorder="1" applyAlignment="1">
      <alignment horizontal="center" vertical="center"/>
    </xf>
    <xf numFmtId="0" fontId="2" fillId="2" borderId="5" xfId="0" applyFont="1" applyFill="1" applyBorder="1" applyAlignment="1">
      <alignment horizontal="center" vertical="center"/>
    </xf>
    <xf numFmtId="164" fontId="2" fillId="2" borderId="5" xfId="1" applyFont="1" applyFill="1" applyBorder="1" applyAlignment="1">
      <alignment horizontal="center" vertical="center"/>
    </xf>
    <xf numFmtId="166" fontId="2" fillId="2" borderId="5"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0" fontId="2" fillId="0" borderId="0" xfId="0" applyFont="1"/>
    <xf numFmtId="0" fontId="2" fillId="0" borderId="5" xfId="0" applyFont="1" applyFill="1" applyBorder="1" applyAlignment="1">
      <alignment vertical="center" wrapText="1"/>
    </xf>
    <xf numFmtId="0" fontId="3" fillId="0" borderId="5" xfId="0" applyFont="1" applyFill="1" applyBorder="1" applyAlignment="1">
      <alignment horizontal="center" vertical="center"/>
    </xf>
    <xf numFmtId="164" fontId="3" fillId="0" borderId="5" xfId="1" applyFont="1" applyFill="1" applyBorder="1" applyAlignment="1">
      <alignment horizontal="center" vertical="center"/>
    </xf>
    <xf numFmtId="166" fontId="3" fillId="0" borderId="5" xfId="0" applyNumberFormat="1" applyFont="1" applyFill="1" applyBorder="1" applyAlignment="1">
      <alignment horizontal="center" vertical="center"/>
    </xf>
    <xf numFmtId="0" fontId="3" fillId="0" borderId="5" xfId="0" applyFont="1" applyBorder="1" applyAlignment="1">
      <alignment vertical="center" wrapText="1"/>
    </xf>
    <xf numFmtId="0" fontId="4" fillId="0" borderId="5" xfId="0" applyFont="1" applyFill="1" applyBorder="1" applyAlignment="1">
      <alignment horizontal="center" vertical="center"/>
    </xf>
    <xf numFmtId="164" fontId="4" fillId="0" borderId="5" xfId="1" applyFont="1" applyFill="1" applyBorder="1" applyAlignment="1">
      <alignment horizontal="center" vertical="center"/>
    </xf>
    <xf numFmtId="164" fontId="3" fillId="2" borderId="5" xfId="1" applyFont="1" applyFill="1" applyBorder="1" applyAlignment="1">
      <alignment horizontal="center" vertical="center"/>
    </xf>
    <xf numFmtId="166" fontId="2" fillId="2" borderId="6" xfId="0" applyNumberFormat="1" applyFont="1" applyFill="1" applyBorder="1" applyAlignment="1">
      <alignment horizontal="center" vertical="center"/>
    </xf>
    <xf numFmtId="0" fontId="3" fillId="0" borderId="5" xfId="0" applyFont="1" applyBorder="1" applyAlignment="1">
      <alignment horizontal="center" vertical="center" wrapText="1"/>
    </xf>
    <xf numFmtId="164" fontId="3" fillId="0" borderId="5" xfId="1" applyFont="1" applyBorder="1" applyAlignment="1">
      <alignment horizontal="center" vertical="center"/>
    </xf>
    <xf numFmtId="165" fontId="3" fillId="0" borderId="5" xfId="0" applyNumberFormat="1" applyFont="1" applyBorder="1" applyAlignment="1">
      <alignment horizontal="center" vertical="center"/>
    </xf>
    <xf numFmtId="0" fontId="2" fillId="2" borderId="5" xfId="0" applyFont="1" applyFill="1" applyBorder="1" applyAlignment="1">
      <alignment wrapText="1"/>
    </xf>
    <xf numFmtId="0" fontId="3" fillId="2" borderId="5" xfId="0" applyFont="1" applyFill="1" applyBorder="1" applyAlignment="1">
      <alignment horizontal="center" vertical="center" wrapText="1"/>
    </xf>
    <xf numFmtId="165" fontId="3" fillId="2" borderId="5" xfId="0" applyNumberFormat="1" applyFont="1" applyFill="1" applyBorder="1" applyAlignment="1">
      <alignment horizontal="center" vertical="center"/>
    </xf>
    <xf numFmtId="0" fontId="2" fillId="2" borderId="5" xfId="0" applyFont="1" applyFill="1" applyBorder="1" applyAlignment="1">
      <alignment vertical="center" wrapText="1"/>
    </xf>
    <xf numFmtId="0" fontId="3" fillId="0" borderId="0" xfId="0" applyFont="1" applyFill="1"/>
    <xf numFmtId="0" fontId="3" fillId="0" borderId="5" xfId="0" applyFont="1" applyBorder="1" applyAlignment="1">
      <alignment horizontal="left" vertical="center" wrapText="1"/>
    </xf>
    <xf numFmtId="0" fontId="2" fillId="0" borderId="5" xfId="0" applyFont="1" applyBorder="1" applyAlignment="1">
      <alignment horizontal="left" vertical="center" wrapText="1"/>
    </xf>
    <xf numFmtId="0" fontId="3" fillId="0" borderId="5" xfId="0" applyFont="1" applyFill="1" applyBorder="1" applyAlignment="1">
      <alignment vertical="center" wrapText="1"/>
    </xf>
    <xf numFmtId="164" fontId="3" fillId="0" borderId="5" xfId="1" applyFont="1" applyFill="1" applyBorder="1" applyAlignment="1">
      <alignment vertical="center"/>
    </xf>
    <xf numFmtId="165" fontId="3" fillId="0" borderId="5" xfId="0" applyNumberFormat="1" applyFont="1" applyFill="1" applyBorder="1" applyAlignment="1">
      <alignment horizontal="center" vertical="center"/>
    </xf>
    <xf numFmtId="0" fontId="3" fillId="0" borderId="5" xfId="0" applyFont="1" applyFill="1" applyBorder="1" applyAlignment="1">
      <alignment vertical="center"/>
    </xf>
    <xf numFmtId="0" fontId="2" fillId="0"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2" fillId="2" borderId="7" xfId="0" applyFont="1" applyFill="1" applyBorder="1" applyAlignment="1">
      <alignment horizontal="center" vertical="center"/>
    </xf>
    <xf numFmtId="0" fontId="2" fillId="2" borderId="7" xfId="0" applyFont="1" applyFill="1" applyBorder="1" applyAlignment="1">
      <alignment horizontal="center" vertical="center" wrapText="1"/>
    </xf>
    <xf numFmtId="164" fontId="2" fillId="2" borderId="7" xfId="1" applyFont="1" applyFill="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164" fontId="3" fillId="0" borderId="0" xfId="1" applyFont="1" applyAlignment="1">
      <alignment vertical="center"/>
    </xf>
    <xf numFmtId="165" fontId="3" fillId="0" borderId="0" xfId="0" applyNumberFormat="1" applyFont="1" applyAlignment="1">
      <alignment vertical="center"/>
    </xf>
    <xf numFmtId="0" fontId="7" fillId="3" borderId="9" xfId="2" applyFont="1" applyFill="1" applyBorder="1" applyAlignment="1">
      <alignment horizontal="left" vertical="center"/>
      <protection locked="0"/>
    </xf>
    <xf numFmtId="0" fontId="7" fillId="3" borderId="10" xfId="2" applyFont="1" applyFill="1" applyBorder="1" applyAlignment="1">
      <alignment horizontal="left" vertical="center"/>
      <protection locked="0"/>
    </xf>
    <xf numFmtId="0" fontId="7" fillId="3" borderId="11" xfId="2" applyFont="1" applyFill="1" applyBorder="1" applyAlignment="1">
      <alignment horizontal="left" vertical="center"/>
      <protection locked="0"/>
    </xf>
    <xf numFmtId="39" fontId="9" fillId="0" borderId="10" xfId="1" applyNumberFormat="1" applyFont="1" applyBorder="1" applyAlignment="1" applyProtection="1">
      <alignment horizontal="center" vertical="center" wrapText="1"/>
      <protection locked="0"/>
    </xf>
    <xf numFmtId="39" fontId="9" fillId="0" borderId="12" xfId="1" applyNumberFormat="1" applyFont="1" applyBorder="1" applyAlignment="1">
      <alignment horizontal="right" vertical="center" wrapText="1"/>
    </xf>
    <xf numFmtId="0" fontId="10" fillId="4" borderId="13" xfId="0" applyFont="1" applyFill="1" applyBorder="1" applyAlignment="1">
      <alignment horizontal="center" vertical="center"/>
    </xf>
    <xf numFmtId="0" fontId="10" fillId="4" borderId="14" xfId="0" applyFont="1" applyFill="1" applyBorder="1" applyAlignment="1">
      <alignment horizontal="center" vertical="center"/>
    </xf>
    <xf numFmtId="0" fontId="10" fillId="4" borderId="15" xfId="0" applyFont="1" applyFill="1" applyBorder="1" applyAlignment="1">
      <alignment horizontal="center" vertical="center"/>
    </xf>
    <xf numFmtId="39" fontId="10" fillId="4" borderId="16" xfId="1" applyNumberFormat="1" applyFont="1" applyFill="1" applyBorder="1" applyAlignment="1">
      <alignment horizontal="center" vertical="center"/>
    </xf>
    <xf numFmtId="39" fontId="10" fillId="4" borderId="17" xfId="1" applyNumberFormat="1" applyFont="1" applyFill="1" applyBorder="1" applyAlignment="1">
      <alignment horizontal="center" vertical="center"/>
    </xf>
    <xf numFmtId="0" fontId="11" fillId="5" borderId="18" xfId="0" applyFont="1" applyFill="1" applyBorder="1" applyAlignment="1">
      <alignment horizontal="center"/>
    </xf>
    <xf numFmtId="0" fontId="11" fillId="5" borderId="5" xfId="0" applyFont="1" applyFill="1" applyBorder="1"/>
    <xf numFmtId="0" fontId="11" fillId="5" borderId="5" xfId="0" applyFont="1" applyFill="1" applyBorder="1" applyAlignment="1">
      <alignment horizontal="right"/>
    </xf>
    <xf numFmtId="0" fontId="11" fillId="5" borderId="19" xfId="0" applyFont="1" applyFill="1" applyBorder="1"/>
    <xf numFmtId="39" fontId="0" fillId="5" borderId="20" xfId="1" applyNumberFormat="1" applyFont="1" applyFill="1" applyBorder="1"/>
    <xf numFmtId="39" fontId="0" fillId="5" borderId="21" xfId="1" applyNumberFormat="1" applyFont="1" applyFill="1" applyBorder="1"/>
    <xf numFmtId="0" fontId="0" fillId="5" borderId="18" xfId="0" applyFill="1" applyBorder="1" applyAlignment="1">
      <alignment horizontal="center"/>
    </xf>
    <xf numFmtId="0" fontId="12" fillId="5" borderId="5" xfId="0" applyFont="1" applyFill="1" applyBorder="1"/>
    <xf numFmtId="0" fontId="0" fillId="5" borderId="5" xfId="0" applyFill="1" applyBorder="1" applyAlignment="1">
      <alignment horizontal="right"/>
    </xf>
    <xf numFmtId="0" fontId="0" fillId="5" borderId="19" xfId="0" applyFill="1" applyBorder="1"/>
    <xf numFmtId="0" fontId="0" fillId="5" borderId="5" xfId="0" applyFill="1" applyBorder="1"/>
    <xf numFmtId="0" fontId="13" fillId="5" borderId="5" xfId="0" applyFont="1" applyFill="1" applyBorder="1"/>
    <xf numFmtId="0" fontId="8" fillId="5" borderId="5" xfId="0" applyFont="1" applyFill="1" applyBorder="1"/>
    <xf numFmtId="167" fontId="14" fillId="0" borderId="22" xfId="2" applyNumberFormat="1" applyFont="1" applyBorder="1" applyAlignment="1">
      <alignment horizontal="left" vertical="center"/>
      <protection locked="0"/>
    </xf>
    <xf numFmtId="167" fontId="14" fillId="0" borderId="23" xfId="2" applyNumberFormat="1" applyFont="1" applyBorder="1" applyAlignment="1">
      <alignment horizontal="left" vertical="center"/>
      <protection locked="0"/>
    </xf>
    <xf numFmtId="0" fontId="14" fillId="6" borderId="24" xfId="3" applyFont="1" applyFill="1" applyBorder="1" applyAlignment="1">
      <alignment horizontal="center" vertical="center"/>
      <protection locked="0"/>
    </xf>
    <xf numFmtId="0" fontId="14" fillId="6" borderId="25" xfId="3" applyFont="1" applyFill="1" applyBorder="1" applyAlignment="1">
      <alignment horizontal="center" vertical="center"/>
      <protection locked="0"/>
    </xf>
    <xf numFmtId="39" fontId="14" fillId="6" borderId="24" xfId="1" applyNumberFormat="1" applyFont="1" applyFill="1" applyBorder="1" applyAlignment="1" applyProtection="1">
      <alignment vertical="center"/>
      <protection locked="0"/>
    </xf>
    <xf numFmtId="39" fontId="14" fillId="0" borderId="26" xfId="1" applyNumberFormat="1" applyFont="1" applyBorder="1" applyAlignment="1" applyProtection="1">
      <alignment horizontal="right" vertical="center"/>
      <protection locked="0"/>
    </xf>
    <xf numFmtId="0" fontId="0" fillId="5" borderId="5" xfId="0" applyFill="1" applyBorder="1" applyAlignment="1">
      <alignment horizontal="left"/>
    </xf>
    <xf numFmtId="0" fontId="8" fillId="5" borderId="19" xfId="0" applyFont="1" applyFill="1" applyBorder="1"/>
    <xf numFmtId="39" fontId="14" fillId="6" borderId="27" xfId="1" applyNumberFormat="1" applyFont="1" applyFill="1" applyBorder="1" applyAlignment="1" applyProtection="1">
      <alignment vertical="center"/>
      <protection locked="0"/>
    </xf>
    <xf numFmtId="39" fontId="14" fillId="0" borderId="28" xfId="1" applyNumberFormat="1" applyFont="1" applyBorder="1" applyAlignment="1" applyProtection="1">
      <alignment horizontal="right" vertical="center"/>
      <protection locked="0"/>
    </xf>
    <xf numFmtId="167" fontId="14" fillId="0" borderId="22" xfId="2" applyNumberFormat="1" applyFont="1" applyBorder="1" applyAlignment="1">
      <alignment horizontal="left" vertical="center"/>
      <protection locked="0"/>
    </xf>
    <xf numFmtId="167" fontId="14" fillId="0" borderId="23" xfId="2" applyNumberFormat="1" applyFont="1" applyBorder="1" applyAlignment="1">
      <alignment horizontal="left" vertical="center"/>
      <protection locked="0"/>
    </xf>
    <xf numFmtId="0" fontId="0" fillId="0" borderId="23" xfId="0" applyBorder="1" applyAlignment="1">
      <alignment horizontal="left" vertical="center"/>
    </xf>
  </cellXfs>
  <cellStyles count="4">
    <cellStyle name="Comma" xfId="1" builtinId="3"/>
    <cellStyle name="Normal" xfId="0" builtinId="0"/>
    <cellStyle name="Normal_C2-b" xfId="2"/>
    <cellStyle name="Normal_C3-a"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4"/>
  <sheetViews>
    <sheetView tabSelected="1" view="pageBreakPreview" topLeftCell="A189" zoomScaleNormal="100" zoomScaleSheetLayoutView="100" workbookViewId="0">
      <selection activeCell="B190" sqref="B190"/>
    </sheetView>
  </sheetViews>
  <sheetFormatPr defaultColWidth="9.109375" defaultRowHeight="15" x14ac:dyDescent="0.25"/>
  <cols>
    <col min="1" max="1" width="16.6640625" style="57" customWidth="1"/>
    <col min="2" max="2" width="89.44140625" style="58" customWidth="1"/>
    <col min="3" max="3" width="12.6640625" style="57" customWidth="1"/>
    <col min="4" max="4" width="14" style="57" customWidth="1"/>
    <col min="5" max="5" width="15.88671875" style="59" customWidth="1"/>
    <col min="6" max="6" width="24.109375" style="60" customWidth="1"/>
    <col min="7" max="16384" width="9.109375" style="11"/>
  </cols>
  <sheetData>
    <row r="1" spans="1:6" s="6" customFormat="1" ht="20.100000000000001" customHeight="1" x14ac:dyDescent="0.3">
      <c r="A1" s="1"/>
      <c r="B1" s="2"/>
      <c r="C1" s="3" t="s">
        <v>0</v>
      </c>
      <c r="D1" s="4"/>
      <c r="E1" s="3"/>
      <c r="F1" s="5"/>
    </row>
    <row r="2" spans="1:6" ht="20.100000000000001" customHeight="1" x14ac:dyDescent="0.25">
      <c r="A2" s="7"/>
      <c r="B2" s="2" t="s">
        <v>1</v>
      </c>
      <c r="C2" s="8"/>
      <c r="D2" s="8"/>
      <c r="E2" s="9"/>
      <c r="F2" s="10"/>
    </row>
    <row r="3" spans="1:6" ht="20.100000000000001" customHeight="1" x14ac:dyDescent="0.25">
      <c r="A3" s="12" t="s">
        <v>2</v>
      </c>
      <c r="B3" s="13" t="s">
        <v>3</v>
      </c>
      <c r="C3" s="14" t="s">
        <v>4</v>
      </c>
      <c r="D3" s="14" t="s">
        <v>5</v>
      </c>
      <c r="E3" s="15" t="s">
        <v>6</v>
      </c>
      <c r="F3" s="16" t="s">
        <v>7</v>
      </c>
    </row>
    <row r="4" spans="1:6" ht="20.100000000000001" customHeight="1" thickBot="1" x14ac:dyDescent="0.3">
      <c r="A4" s="17"/>
      <c r="B4" s="18"/>
      <c r="C4" s="19"/>
      <c r="D4" s="19"/>
      <c r="E4" s="20"/>
      <c r="F4" s="21"/>
    </row>
    <row r="5" spans="1:6" ht="20.100000000000001" customHeight="1" thickTop="1" thickBot="1" x14ac:dyDescent="0.3">
      <c r="A5" s="61" t="s">
        <v>60</v>
      </c>
      <c r="B5" s="62"/>
      <c r="C5" s="62"/>
      <c r="D5" s="63"/>
      <c r="E5" s="64"/>
      <c r="F5" s="65"/>
    </row>
    <row r="6" spans="1:6" ht="20.100000000000001" customHeight="1" thickBot="1" x14ac:dyDescent="0.3">
      <c r="A6" s="66" t="s">
        <v>61</v>
      </c>
      <c r="B6" s="67" t="s">
        <v>3</v>
      </c>
      <c r="C6" s="67" t="s">
        <v>62</v>
      </c>
      <c r="D6" s="68" t="s">
        <v>5</v>
      </c>
      <c r="E6" s="69" t="s">
        <v>6</v>
      </c>
      <c r="F6" s="70" t="s">
        <v>7</v>
      </c>
    </row>
    <row r="7" spans="1:6" ht="20.100000000000001" customHeight="1" x14ac:dyDescent="0.3">
      <c r="A7" s="71"/>
      <c r="B7" s="72"/>
      <c r="C7" s="73"/>
      <c r="D7" s="74"/>
      <c r="E7" s="75"/>
      <c r="F7" s="76"/>
    </row>
    <row r="8" spans="1:6" ht="20.100000000000001" customHeight="1" x14ac:dyDescent="0.3">
      <c r="A8" s="77"/>
      <c r="B8" s="78" t="s">
        <v>63</v>
      </c>
      <c r="C8" s="79"/>
      <c r="D8" s="80"/>
      <c r="E8" s="75"/>
      <c r="F8" s="76"/>
    </row>
    <row r="9" spans="1:6" ht="20.100000000000001" customHeight="1" x14ac:dyDescent="0.3">
      <c r="A9" s="77"/>
      <c r="B9" s="78"/>
      <c r="C9" s="79"/>
      <c r="D9" s="80"/>
      <c r="E9" s="75"/>
      <c r="F9" s="76"/>
    </row>
    <row r="10" spans="1:6" ht="20.100000000000001" customHeight="1" x14ac:dyDescent="0.3">
      <c r="A10" s="77"/>
      <c r="B10" s="78" t="s">
        <v>64</v>
      </c>
      <c r="C10" s="79"/>
      <c r="D10" s="80"/>
      <c r="E10" s="75"/>
      <c r="F10" s="76"/>
    </row>
    <row r="11" spans="1:6" ht="20.100000000000001" customHeight="1" x14ac:dyDescent="0.3">
      <c r="A11" s="77"/>
      <c r="B11" s="78"/>
      <c r="C11" s="79"/>
      <c r="D11" s="80"/>
      <c r="E11" s="75"/>
      <c r="F11" s="76"/>
    </row>
    <row r="12" spans="1:6" ht="20.100000000000001" customHeight="1" x14ac:dyDescent="0.3">
      <c r="A12" s="77"/>
      <c r="B12" s="78" t="s">
        <v>65</v>
      </c>
      <c r="C12" s="79"/>
      <c r="D12" s="80"/>
      <c r="E12" s="75"/>
      <c r="F12" s="76"/>
    </row>
    <row r="13" spans="1:6" ht="20.100000000000001" customHeight="1" x14ac:dyDescent="0.3">
      <c r="A13" s="77"/>
      <c r="B13" s="78" t="s">
        <v>66</v>
      </c>
      <c r="C13" s="79"/>
      <c r="D13" s="80"/>
      <c r="E13" s="75"/>
      <c r="F13" s="76"/>
    </row>
    <row r="14" spans="1:6" ht="20.100000000000001" customHeight="1" x14ac:dyDescent="0.3">
      <c r="A14" s="77"/>
      <c r="B14" s="78" t="s">
        <v>67</v>
      </c>
      <c r="C14" s="79"/>
      <c r="D14" s="80"/>
      <c r="E14" s="75"/>
      <c r="F14" s="76"/>
    </row>
    <row r="15" spans="1:6" ht="20.100000000000001" customHeight="1" x14ac:dyDescent="0.3">
      <c r="A15" s="77"/>
      <c r="B15" s="81"/>
      <c r="C15" s="79"/>
      <c r="D15" s="80"/>
      <c r="E15" s="75"/>
      <c r="F15" s="76"/>
    </row>
    <row r="16" spans="1:6" ht="20.100000000000001" customHeight="1" x14ac:dyDescent="0.3">
      <c r="A16" s="77"/>
      <c r="B16" s="78" t="s">
        <v>68</v>
      </c>
      <c r="C16" s="79"/>
      <c r="D16" s="80"/>
      <c r="E16" s="75"/>
      <c r="F16" s="76"/>
    </row>
    <row r="17" spans="1:6" ht="20.100000000000001" customHeight="1" x14ac:dyDescent="0.3">
      <c r="A17" s="77"/>
      <c r="B17" s="81"/>
      <c r="C17" s="79"/>
      <c r="D17" s="80"/>
      <c r="E17" s="75"/>
      <c r="F17" s="76"/>
    </row>
    <row r="18" spans="1:6" ht="20.100000000000001" customHeight="1" x14ac:dyDescent="0.3">
      <c r="A18" s="77">
        <v>1</v>
      </c>
      <c r="B18" s="81" t="s">
        <v>69</v>
      </c>
      <c r="C18" s="81" t="s">
        <v>70</v>
      </c>
      <c r="D18" s="80">
        <v>1</v>
      </c>
      <c r="E18" s="75"/>
      <c r="F18" s="76">
        <f>D18*E18</f>
        <v>0</v>
      </c>
    </row>
    <row r="19" spans="1:6" ht="20.100000000000001" customHeight="1" x14ac:dyDescent="0.3">
      <c r="A19" s="77"/>
      <c r="B19" s="81"/>
      <c r="C19" s="81"/>
      <c r="D19" s="80"/>
      <c r="E19" s="75"/>
      <c r="F19" s="76"/>
    </row>
    <row r="20" spans="1:6" ht="20.100000000000001" customHeight="1" x14ac:dyDescent="0.3">
      <c r="A20" s="77"/>
      <c r="B20" s="82" t="s">
        <v>71</v>
      </c>
      <c r="C20" s="81"/>
      <c r="D20" s="80"/>
      <c r="E20" s="75"/>
      <c r="F20" s="76"/>
    </row>
    <row r="21" spans="1:6" ht="20.100000000000001" customHeight="1" x14ac:dyDescent="0.3">
      <c r="A21" s="77"/>
      <c r="B21" s="81"/>
      <c r="C21" s="81"/>
      <c r="D21" s="80"/>
      <c r="E21" s="75"/>
      <c r="F21" s="76"/>
    </row>
    <row r="22" spans="1:6" ht="20.100000000000001" customHeight="1" x14ac:dyDescent="0.3">
      <c r="A22" s="77"/>
      <c r="B22" s="82" t="s">
        <v>72</v>
      </c>
      <c r="C22" s="81"/>
      <c r="D22" s="80"/>
      <c r="E22" s="75"/>
      <c r="F22" s="76"/>
    </row>
    <row r="23" spans="1:6" ht="20.100000000000001" customHeight="1" x14ac:dyDescent="0.3">
      <c r="A23" s="77"/>
      <c r="B23" s="81"/>
      <c r="C23" s="81"/>
      <c r="D23" s="80"/>
      <c r="E23" s="75"/>
      <c r="F23" s="76"/>
    </row>
    <row r="24" spans="1:6" ht="20.100000000000001" customHeight="1" x14ac:dyDescent="0.3">
      <c r="A24" s="77">
        <v>2</v>
      </c>
      <c r="B24" s="81" t="s">
        <v>73</v>
      </c>
      <c r="C24" s="81" t="s">
        <v>70</v>
      </c>
      <c r="D24" s="80">
        <v>1</v>
      </c>
      <c r="E24" s="75"/>
      <c r="F24" s="76">
        <f>D24*E24</f>
        <v>0</v>
      </c>
    </row>
    <row r="25" spans="1:6" ht="20.100000000000001" customHeight="1" x14ac:dyDescent="0.3">
      <c r="A25" s="77"/>
      <c r="B25" s="81"/>
      <c r="C25" s="81"/>
      <c r="D25" s="80"/>
      <c r="E25" s="75"/>
      <c r="F25" s="76"/>
    </row>
    <row r="26" spans="1:6" ht="20.100000000000001" customHeight="1" x14ac:dyDescent="0.3">
      <c r="A26" s="77"/>
      <c r="B26" s="82" t="s">
        <v>74</v>
      </c>
      <c r="C26" s="81"/>
      <c r="D26" s="80"/>
      <c r="E26" s="75"/>
      <c r="F26" s="76"/>
    </row>
    <row r="27" spans="1:6" ht="20.100000000000001" customHeight="1" x14ac:dyDescent="0.3">
      <c r="A27" s="77"/>
      <c r="B27" s="81"/>
      <c r="C27" s="81"/>
      <c r="D27" s="80"/>
      <c r="E27" s="75"/>
      <c r="F27" s="76"/>
    </row>
    <row r="28" spans="1:6" ht="20.100000000000001" customHeight="1" x14ac:dyDescent="0.3">
      <c r="A28" s="77">
        <v>3</v>
      </c>
      <c r="B28" s="81" t="s">
        <v>75</v>
      </c>
      <c r="C28" s="81" t="s">
        <v>70</v>
      </c>
      <c r="D28" s="80">
        <v>1</v>
      </c>
      <c r="E28" s="75"/>
      <c r="F28" s="76">
        <f>D28*E28</f>
        <v>0</v>
      </c>
    </row>
    <row r="29" spans="1:6" ht="20.100000000000001" customHeight="1" x14ac:dyDescent="0.3">
      <c r="A29" s="77"/>
      <c r="B29" s="81"/>
      <c r="C29" s="81"/>
      <c r="D29" s="80"/>
      <c r="E29" s="75"/>
      <c r="F29" s="76"/>
    </row>
    <row r="30" spans="1:6" ht="20.100000000000001" customHeight="1" x14ac:dyDescent="0.3">
      <c r="A30" s="77">
        <v>4</v>
      </c>
      <c r="B30" s="81" t="s">
        <v>76</v>
      </c>
      <c r="C30" s="81" t="s">
        <v>70</v>
      </c>
      <c r="D30" s="80">
        <v>1</v>
      </c>
      <c r="E30" s="75"/>
      <c r="F30" s="76">
        <f>D30*E30</f>
        <v>0</v>
      </c>
    </row>
    <row r="31" spans="1:6" ht="20.100000000000001" customHeight="1" x14ac:dyDescent="0.3">
      <c r="A31" s="77"/>
      <c r="B31" s="81"/>
      <c r="C31" s="81"/>
      <c r="D31" s="80"/>
      <c r="E31" s="75"/>
      <c r="F31" s="76"/>
    </row>
    <row r="32" spans="1:6" ht="20.100000000000001" customHeight="1" x14ac:dyDescent="0.3">
      <c r="A32" s="77">
        <v>5</v>
      </c>
      <c r="B32" s="81" t="s">
        <v>77</v>
      </c>
      <c r="C32" s="81" t="s">
        <v>70</v>
      </c>
      <c r="D32" s="80">
        <v>1</v>
      </c>
      <c r="E32" s="75"/>
      <c r="F32" s="76">
        <f>D32*E32</f>
        <v>0</v>
      </c>
    </row>
    <row r="33" spans="1:6" ht="20.100000000000001" customHeight="1" x14ac:dyDescent="0.3">
      <c r="A33" s="77"/>
      <c r="B33" s="81"/>
      <c r="C33" s="81"/>
      <c r="D33" s="80"/>
      <c r="E33" s="75"/>
      <c r="F33" s="76"/>
    </row>
    <row r="34" spans="1:6" ht="20.100000000000001" customHeight="1" x14ac:dyDescent="0.3">
      <c r="A34" s="77">
        <v>6</v>
      </c>
      <c r="B34" s="81" t="s">
        <v>78</v>
      </c>
      <c r="C34" s="81" t="s">
        <v>70</v>
      </c>
      <c r="D34" s="80">
        <v>1</v>
      </c>
      <c r="E34" s="75"/>
      <c r="F34" s="76">
        <f>D34*E34</f>
        <v>0</v>
      </c>
    </row>
    <row r="35" spans="1:6" ht="20.100000000000001" customHeight="1" x14ac:dyDescent="0.3">
      <c r="A35" s="77"/>
      <c r="B35" s="81"/>
      <c r="C35" s="81"/>
      <c r="D35" s="80"/>
      <c r="E35" s="75"/>
      <c r="F35" s="76"/>
    </row>
    <row r="36" spans="1:6" ht="20.100000000000001" customHeight="1" x14ac:dyDescent="0.3">
      <c r="A36" s="77">
        <v>7</v>
      </c>
      <c r="B36" s="81" t="s">
        <v>79</v>
      </c>
      <c r="C36" s="81" t="s">
        <v>70</v>
      </c>
      <c r="D36" s="80">
        <v>1</v>
      </c>
      <c r="E36" s="75"/>
      <c r="F36" s="76">
        <f>D36*E36</f>
        <v>0</v>
      </c>
    </row>
    <row r="37" spans="1:6" ht="20.100000000000001" customHeight="1" x14ac:dyDescent="0.3">
      <c r="A37" s="77"/>
      <c r="B37" s="81"/>
      <c r="C37" s="81"/>
      <c r="D37" s="80"/>
      <c r="E37" s="75"/>
      <c r="F37" s="76"/>
    </row>
    <row r="38" spans="1:6" ht="20.100000000000001" customHeight="1" x14ac:dyDescent="0.3">
      <c r="A38" s="77">
        <v>8</v>
      </c>
      <c r="B38" s="81" t="s">
        <v>80</v>
      </c>
      <c r="C38" s="81" t="s">
        <v>70</v>
      </c>
      <c r="D38" s="80">
        <v>1</v>
      </c>
      <c r="E38" s="75"/>
      <c r="F38" s="76">
        <f>D38*E38</f>
        <v>0</v>
      </c>
    </row>
    <row r="39" spans="1:6" ht="20.100000000000001" customHeight="1" x14ac:dyDescent="0.3">
      <c r="A39" s="77"/>
      <c r="B39" s="81"/>
      <c r="C39" s="81"/>
      <c r="D39" s="80"/>
      <c r="E39" s="75"/>
      <c r="F39" s="76"/>
    </row>
    <row r="40" spans="1:6" ht="20.100000000000001" customHeight="1" x14ac:dyDescent="0.3">
      <c r="A40" s="77">
        <v>9</v>
      </c>
      <c r="B40" s="81" t="s">
        <v>81</v>
      </c>
      <c r="C40" s="81"/>
      <c r="D40" s="80"/>
      <c r="E40" s="75"/>
      <c r="F40" s="76"/>
    </row>
    <row r="41" spans="1:6" ht="20.100000000000001" customHeight="1" x14ac:dyDescent="0.3">
      <c r="A41" s="77"/>
      <c r="B41" s="81" t="s">
        <v>82</v>
      </c>
      <c r="C41" s="81"/>
      <c r="D41" s="80"/>
      <c r="E41" s="75"/>
      <c r="F41" s="76"/>
    </row>
    <row r="42" spans="1:6" ht="20.100000000000001" customHeight="1" x14ac:dyDescent="0.3">
      <c r="A42" s="77"/>
      <c r="B42" s="81" t="s">
        <v>83</v>
      </c>
      <c r="C42" s="81" t="s">
        <v>70</v>
      </c>
      <c r="D42" s="80">
        <v>1</v>
      </c>
      <c r="E42" s="75"/>
      <c r="F42" s="76">
        <f>D42*E42</f>
        <v>0</v>
      </c>
    </row>
    <row r="43" spans="1:6" ht="20.100000000000001" customHeight="1" x14ac:dyDescent="0.3">
      <c r="A43" s="77"/>
      <c r="B43" s="81"/>
      <c r="C43" s="81"/>
      <c r="D43" s="80"/>
      <c r="E43" s="75"/>
      <c r="F43" s="76"/>
    </row>
    <row r="44" spans="1:6" ht="20.100000000000001" customHeight="1" x14ac:dyDescent="0.3">
      <c r="A44" s="77">
        <v>10</v>
      </c>
      <c r="B44" s="81" t="s">
        <v>84</v>
      </c>
      <c r="C44" s="81" t="s">
        <v>70</v>
      </c>
      <c r="D44" s="80">
        <v>1</v>
      </c>
      <c r="E44" s="75"/>
      <c r="F44" s="76">
        <f>D44*E44</f>
        <v>0</v>
      </c>
    </row>
    <row r="45" spans="1:6" ht="20.100000000000001" customHeight="1" x14ac:dyDescent="0.3">
      <c r="A45" s="77"/>
      <c r="B45" s="81"/>
      <c r="C45" s="81"/>
      <c r="D45" s="80"/>
      <c r="E45" s="75"/>
      <c r="F45" s="76"/>
    </row>
    <row r="46" spans="1:6" ht="20.100000000000001" customHeight="1" x14ac:dyDescent="0.3">
      <c r="A46" s="77">
        <v>11</v>
      </c>
      <c r="B46" s="81" t="s">
        <v>85</v>
      </c>
      <c r="C46" s="81" t="s">
        <v>70</v>
      </c>
      <c r="D46" s="80">
        <v>1</v>
      </c>
      <c r="E46" s="75"/>
      <c r="F46" s="76">
        <f>D46*E46</f>
        <v>0</v>
      </c>
    </row>
    <row r="47" spans="1:6" ht="20.100000000000001" customHeight="1" x14ac:dyDescent="0.3">
      <c r="A47" s="77"/>
      <c r="B47" s="81"/>
      <c r="C47" s="81"/>
      <c r="D47" s="80"/>
      <c r="E47" s="75"/>
      <c r="F47" s="76"/>
    </row>
    <row r="48" spans="1:6" ht="20.100000000000001" customHeight="1" x14ac:dyDescent="0.3">
      <c r="A48" s="77">
        <v>12</v>
      </c>
      <c r="B48" s="81" t="s">
        <v>86</v>
      </c>
      <c r="C48" s="81" t="s">
        <v>70</v>
      </c>
      <c r="D48" s="80">
        <v>1</v>
      </c>
      <c r="E48" s="75"/>
      <c r="F48" s="76">
        <f>D48*E48</f>
        <v>0</v>
      </c>
    </row>
    <row r="49" spans="1:6" ht="20.100000000000001" customHeight="1" x14ac:dyDescent="0.3">
      <c r="A49" s="77"/>
      <c r="B49" s="81"/>
      <c r="C49" s="81"/>
      <c r="D49" s="80"/>
      <c r="E49" s="75"/>
      <c r="F49" s="76"/>
    </row>
    <row r="50" spans="1:6" ht="20.100000000000001" customHeight="1" x14ac:dyDescent="0.3">
      <c r="A50" s="77"/>
      <c r="B50" s="81"/>
      <c r="C50" s="81"/>
      <c r="D50" s="80"/>
      <c r="E50" s="75"/>
      <c r="F50" s="76"/>
    </row>
    <row r="51" spans="1:6" ht="20.100000000000001" customHeight="1" x14ac:dyDescent="0.3">
      <c r="A51" s="77">
        <v>13</v>
      </c>
      <c r="B51" s="81" t="s">
        <v>87</v>
      </c>
      <c r="C51" s="81" t="s">
        <v>70</v>
      </c>
      <c r="D51" s="80">
        <v>1</v>
      </c>
      <c r="E51" s="75"/>
      <c r="F51" s="76">
        <f>D51*E51</f>
        <v>0</v>
      </c>
    </row>
    <row r="52" spans="1:6" ht="20.100000000000001" customHeight="1" x14ac:dyDescent="0.3">
      <c r="A52" s="77"/>
      <c r="B52" s="81"/>
      <c r="C52" s="81"/>
      <c r="D52" s="80"/>
      <c r="E52" s="75"/>
      <c r="F52" s="76"/>
    </row>
    <row r="53" spans="1:6" ht="20.100000000000001" customHeight="1" x14ac:dyDescent="0.3">
      <c r="A53" s="77">
        <v>14</v>
      </c>
      <c r="B53" s="81" t="s">
        <v>88</v>
      </c>
      <c r="C53" s="81" t="s">
        <v>70</v>
      </c>
      <c r="D53" s="80">
        <v>1</v>
      </c>
      <c r="E53" s="75"/>
      <c r="F53" s="76">
        <f>D53*E53</f>
        <v>0</v>
      </c>
    </row>
    <row r="54" spans="1:6" ht="20.100000000000001" customHeight="1" x14ac:dyDescent="0.3">
      <c r="A54" s="77"/>
      <c r="B54" s="81"/>
      <c r="C54" s="81"/>
      <c r="D54" s="80"/>
      <c r="E54" s="75"/>
      <c r="F54" s="76"/>
    </row>
    <row r="55" spans="1:6" ht="20.100000000000001" customHeight="1" x14ac:dyDescent="0.3">
      <c r="A55" s="77">
        <v>15</v>
      </c>
      <c r="B55" s="81" t="s">
        <v>89</v>
      </c>
      <c r="C55" s="81"/>
      <c r="D55" s="80"/>
      <c r="E55" s="75"/>
      <c r="F55" s="76"/>
    </row>
    <row r="56" spans="1:6" ht="20.100000000000001" customHeight="1" x14ac:dyDescent="0.3">
      <c r="A56" s="77"/>
      <c r="B56" s="81" t="s">
        <v>90</v>
      </c>
      <c r="C56" s="81" t="s">
        <v>70</v>
      </c>
      <c r="D56" s="80">
        <v>1</v>
      </c>
      <c r="E56" s="75"/>
      <c r="F56" s="76">
        <f>D56*E56</f>
        <v>0</v>
      </c>
    </row>
    <row r="57" spans="1:6" ht="20.100000000000001" customHeight="1" x14ac:dyDescent="0.3">
      <c r="A57" s="77"/>
      <c r="B57" s="81"/>
      <c r="C57" s="81"/>
      <c r="D57" s="80"/>
      <c r="E57" s="75"/>
      <c r="F57" s="76"/>
    </row>
    <row r="58" spans="1:6" ht="20.100000000000001" customHeight="1" x14ac:dyDescent="0.3">
      <c r="A58" s="77">
        <v>16</v>
      </c>
      <c r="B58" s="81" t="s">
        <v>91</v>
      </c>
      <c r="C58" s="81"/>
      <c r="D58" s="80"/>
      <c r="E58" s="75"/>
      <c r="F58" s="76"/>
    </row>
    <row r="59" spans="1:6" ht="20.100000000000001" customHeight="1" x14ac:dyDescent="0.3">
      <c r="A59" s="77"/>
      <c r="B59" s="81" t="s">
        <v>92</v>
      </c>
      <c r="C59" s="81"/>
      <c r="D59" s="80"/>
      <c r="E59" s="75"/>
      <c r="F59" s="76"/>
    </row>
    <row r="60" spans="1:6" ht="20.100000000000001" customHeight="1" x14ac:dyDescent="0.3">
      <c r="A60" s="77"/>
      <c r="B60" s="81" t="s">
        <v>93</v>
      </c>
      <c r="C60" s="81" t="s">
        <v>70</v>
      </c>
      <c r="D60" s="80">
        <v>1</v>
      </c>
      <c r="E60" s="75"/>
      <c r="F60" s="76">
        <f>D60*E60</f>
        <v>0</v>
      </c>
    </row>
    <row r="61" spans="1:6" ht="20.100000000000001" customHeight="1" x14ac:dyDescent="0.3">
      <c r="A61" s="77"/>
      <c r="B61" s="81"/>
      <c r="C61" s="81"/>
      <c r="D61" s="80"/>
      <c r="E61" s="75"/>
      <c r="F61" s="76"/>
    </row>
    <row r="62" spans="1:6" ht="20.100000000000001" customHeight="1" x14ac:dyDescent="0.3">
      <c r="A62" s="77">
        <v>17</v>
      </c>
      <c r="B62" s="81" t="s">
        <v>94</v>
      </c>
      <c r="C62" s="81"/>
      <c r="D62" s="80"/>
      <c r="E62" s="75"/>
      <c r="F62" s="76"/>
    </row>
    <row r="63" spans="1:6" ht="20.100000000000001" customHeight="1" x14ac:dyDescent="0.3">
      <c r="A63" s="77"/>
      <c r="B63" s="81" t="s">
        <v>95</v>
      </c>
      <c r="C63" s="81" t="s">
        <v>70</v>
      </c>
      <c r="D63" s="80">
        <v>1</v>
      </c>
      <c r="E63" s="75"/>
      <c r="F63" s="76">
        <f>D63*E63</f>
        <v>0</v>
      </c>
    </row>
    <row r="64" spans="1:6" ht="20.100000000000001" customHeight="1" x14ac:dyDescent="0.3">
      <c r="A64" s="77"/>
      <c r="B64" s="81"/>
      <c r="C64" s="81"/>
      <c r="D64" s="80"/>
      <c r="E64" s="75"/>
      <c r="F64" s="76"/>
    </row>
    <row r="65" spans="1:6" ht="20.100000000000001" customHeight="1" x14ac:dyDescent="0.3">
      <c r="A65" s="77"/>
      <c r="B65" s="81"/>
      <c r="C65" s="81"/>
      <c r="D65" s="80"/>
      <c r="E65" s="75"/>
      <c r="F65" s="76"/>
    </row>
    <row r="66" spans="1:6" ht="20.100000000000001" customHeight="1" x14ac:dyDescent="0.3">
      <c r="A66" s="77"/>
      <c r="B66" s="78" t="s">
        <v>96</v>
      </c>
      <c r="C66" s="81"/>
      <c r="D66" s="80"/>
      <c r="E66" s="75"/>
      <c r="F66" s="76"/>
    </row>
    <row r="67" spans="1:6" ht="20.100000000000001" customHeight="1" x14ac:dyDescent="0.3">
      <c r="A67" s="77"/>
      <c r="B67" s="81"/>
      <c r="C67" s="81"/>
      <c r="D67" s="80"/>
      <c r="E67" s="75"/>
      <c r="F67" s="76"/>
    </row>
    <row r="68" spans="1:6" ht="20.100000000000001" customHeight="1" x14ac:dyDescent="0.3">
      <c r="A68" s="77">
        <v>18</v>
      </c>
      <c r="B68" s="81" t="s">
        <v>69</v>
      </c>
      <c r="C68" s="81" t="s">
        <v>70</v>
      </c>
      <c r="D68" s="80">
        <v>1</v>
      </c>
      <c r="E68" s="75"/>
      <c r="F68" s="76">
        <f>D68*E68</f>
        <v>0</v>
      </c>
    </row>
    <row r="69" spans="1:6" ht="20.100000000000001" customHeight="1" x14ac:dyDescent="0.3">
      <c r="A69" s="77"/>
      <c r="B69" s="81"/>
      <c r="C69" s="81"/>
      <c r="D69" s="80"/>
      <c r="E69" s="75"/>
      <c r="F69" s="76"/>
    </row>
    <row r="70" spans="1:6" ht="20.100000000000001" customHeight="1" x14ac:dyDescent="0.3">
      <c r="A70" s="77"/>
      <c r="B70" s="82" t="s">
        <v>97</v>
      </c>
      <c r="C70" s="81"/>
      <c r="D70" s="80"/>
      <c r="E70" s="75"/>
      <c r="F70" s="76"/>
    </row>
    <row r="71" spans="1:6" ht="20.100000000000001" customHeight="1" x14ac:dyDescent="0.3">
      <c r="A71" s="77"/>
      <c r="B71" s="82" t="s">
        <v>98</v>
      </c>
      <c r="C71" s="81"/>
      <c r="D71" s="80"/>
      <c r="E71" s="75"/>
      <c r="F71" s="76"/>
    </row>
    <row r="72" spans="1:6" ht="20.100000000000001" customHeight="1" x14ac:dyDescent="0.3">
      <c r="A72" s="77"/>
      <c r="B72" s="82" t="s">
        <v>99</v>
      </c>
      <c r="C72" s="81"/>
      <c r="D72" s="80"/>
      <c r="E72" s="75"/>
      <c r="F72" s="76"/>
    </row>
    <row r="73" spans="1:6" ht="20.100000000000001" customHeight="1" x14ac:dyDescent="0.3">
      <c r="A73" s="77"/>
      <c r="B73" s="81"/>
      <c r="C73" s="81"/>
      <c r="D73" s="80"/>
      <c r="E73" s="75"/>
      <c r="F73" s="76"/>
    </row>
    <row r="74" spans="1:6" ht="20.100000000000001" customHeight="1" x14ac:dyDescent="0.3">
      <c r="A74" s="77"/>
      <c r="B74" s="82" t="s">
        <v>72</v>
      </c>
      <c r="C74" s="81"/>
      <c r="D74" s="80"/>
      <c r="E74" s="75"/>
      <c r="F74" s="76"/>
    </row>
    <row r="75" spans="1:6" ht="20.100000000000001" customHeight="1" x14ac:dyDescent="0.3">
      <c r="A75" s="77"/>
      <c r="B75" s="81"/>
      <c r="C75" s="81"/>
      <c r="D75" s="80"/>
      <c r="E75" s="75"/>
      <c r="F75" s="76"/>
    </row>
    <row r="76" spans="1:6" ht="20.100000000000001" customHeight="1" x14ac:dyDescent="0.3">
      <c r="A76" s="77">
        <v>19</v>
      </c>
      <c r="B76" s="81" t="s">
        <v>73</v>
      </c>
      <c r="C76" s="81" t="s">
        <v>70</v>
      </c>
      <c r="D76" s="80">
        <v>1</v>
      </c>
      <c r="E76" s="75"/>
      <c r="F76" s="76">
        <f>D76*E76</f>
        <v>0</v>
      </c>
    </row>
    <row r="77" spans="1:6" ht="20.100000000000001" customHeight="1" x14ac:dyDescent="0.3">
      <c r="A77" s="77"/>
      <c r="B77" s="81"/>
      <c r="C77" s="81"/>
      <c r="D77" s="80"/>
      <c r="E77" s="75"/>
      <c r="F77" s="76"/>
    </row>
    <row r="78" spans="1:6" ht="20.100000000000001" customHeight="1" x14ac:dyDescent="0.3">
      <c r="A78" s="77"/>
      <c r="B78" s="82" t="s">
        <v>74</v>
      </c>
      <c r="C78" s="81"/>
      <c r="D78" s="80"/>
      <c r="E78" s="75"/>
      <c r="F78" s="76"/>
    </row>
    <row r="79" spans="1:6" ht="20.100000000000001" customHeight="1" x14ac:dyDescent="0.3">
      <c r="A79" s="77"/>
      <c r="B79" s="81"/>
      <c r="C79" s="81"/>
      <c r="D79" s="80"/>
      <c r="E79" s="75"/>
      <c r="F79" s="76"/>
    </row>
    <row r="80" spans="1:6" ht="20.100000000000001" customHeight="1" x14ac:dyDescent="0.3">
      <c r="A80" s="77">
        <v>20</v>
      </c>
      <c r="B80" s="81" t="s">
        <v>75</v>
      </c>
      <c r="C80" s="81" t="s">
        <v>70</v>
      </c>
      <c r="D80" s="80">
        <v>1</v>
      </c>
      <c r="E80" s="75"/>
      <c r="F80" s="76">
        <f>D80*E80</f>
        <v>0</v>
      </c>
    </row>
    <row r="81" spans="1:6" ht="20.100000000000001" customHeight="1" x14ac:dyDescent="0.3">
      <c r="A81" s="77"/>
      <c r="B81" s="81"/>
      <c r="C81" s="81"/>
      <c r="D81" s="80"/>
      <c r="E81" s="75"/>
      <c r="F81" s="76"/>
    </row>
    <row r="82" spans="1:6" ht="20.100000000000001" customHeight="1" x14ac:dyDescent="0.3">
      <c r="A82" s="77">
        <v>21</v>
      </c>
      <c r="B82" s="81" t="s">
        <v>76</v>
      </c>
      <c r="C82" s="81" t="s">
        <v>70</v>
      </c>
      <c r="D82" s="80">
        <v>1</v>
      </c>
      <c r="E82" s="75"/>
      <c r="F82" s="76">
        <f>D82*E82</f>
        <v>0</v>
      </c>
    </row>
    <row r="83" spans="1:6" ht="20.100000000000001" customHeight="1" x14ac:dyDescent="0.3">
      <c r="A83" s="77"/>
      <c r="B83" s="81"/>
      <c r="C83" s="81"/>
      <c r="D83" s="80"/>
      <c r="E83" s="75"/>
      <c r="F83" s="76"/>
    </row>
    <row r="84" spans="1:6" ht="20.100000000000001" customHeight="1" x14ac:dyDescent="0.3">
      <c r="A84" s="77">
        <v>22</v>
      </c>
      <c r="B84" s="81" t="s">
        <v>77</v>
      </c>
      <c r="C84" s="81" t="s">
        <v>70</v>
      </c>
      <c r="D84" s="80">
        <v>1</v>
      </c>
      <c r="E84" s="75"/>
      <c r="F84" s="76">
        <f>D84*E84</f>
        <v>0</v>
      </c>
    </row>
    <row r="85" spans="1:6" ht="20.100000000000001" customHeight="1" x14ac:dyDescent="0.3">
      <c r="A85" s="77"/>
      <c r="B85" s="81"/>
      <c r="C85" s="81"/>
      <c r="D85" s="80"/>
      <c r="E85" s="75"/>
      <c r="F85" s="76"/>
    </row>
    <row r="86" spans="1:6" ht="20.100000000000001" customHeight="1" x14ac:dyDescent="0.3">
      <c r="A86" s="77">
        <v>23</v>
      </c>
      <c r="B86" s="81" t="s">
        <v>78</v>
      </c>
      <c r="C86" s="81" t="s">
        <v>70</v>
      </c>
      <c r="D86" s="80">
        <v>1</v>
      </c>
      <c r="E86" s="75"/>
      <c r="F86" s="76">
        <f>D86*E86</f>
        <v>0</v>
      </c>
    </row>
    <row r="87" spans="1:6" ht="20.100000000000001" customHeight="1" x14ac:dyDescent="0.3">
      <c r="A87" s="77"/>
      <c r="B87" s="81"/>
      <c r="C87" s="81"/>
      <c r="D87" s="80"/>
      <c r="E87" s="75"/>
      <c r="F87" s="76"/>
    </row>
    <row r="88" spans="1:6" ht="20.100000000000001" customHeight="1" x14ac:dyDescent="0.3">
      <c r="A88" s="77">
        <v>24</v>
      </c>
      <c r="B88" s="81" t="s">
        <v>79</v>
      </c>
      <c r="C88" s="81" t="s">
        <v>70</v>
      </c>
      <c r="D88" s="80">
        <v>1</v>
      </c>
      <c r="E88" s="75"/>
      <c r="F88" s="76">
        <f>D88*E88</f>
        <v>0</v>
      </c>
    </row>
    <row r="89" spans="1:6" ht="20.100000000000001" customHeight="1" x14ac:dyDescent="0.3">
      <c r="A89" s="77"/>
      <c r="B89" s="81"/>
      <c r="C89" s="81"/>
      <c r="D89" s="80"/>
      <c r="E89" s="75"/>
      <c r="F89" s="76"/>
    </row>
    <row r="90" spans="1:6" ht="20.100000000000001" customHeight="1" x14ac:dyDescent="0.3">
      <c r="A90" s="77">
        <v>25</v>
      </c>
      <c r="B90" s="81" t="s">
        <v>80</v>
      </c>
      <c r="C90" s="81" t="s">
        <v>70</v>
      </c>
      <c r="D90" s="80">
        <v>1</v>
      </c>
      <c r="E90" s="75"/>
      <c r="F90" s="76">
        <f>D90*E90</f>
        <v>0</v>
      </c>
    </row>
    <row r="91" spans="1:6" ht="20.100000000000001" customHeight="1" x14ac:dyDescent="0.3">
      <c r="A91" s="77"/>
      <c r="B91" s="81"/>
      <c r="C91" s="81"/>
      <c r="D91" s="80"/>
      <c r="E91" s="75"/>
      <c r="F91" s="76"/>
    </row>
    <row r="92" spans="1:6" ht="20.100000000000001" customHeight="1" x14ac:dyDescent="0.3">
      <c r="A92" s="77">
        <v>26</v>
      </c>
      <c r="B92" s="81" t="s">
        <v>81</v>
      </c>
      <c r="C92" s="81"/>
      <c r="D92" s="80"/>
      <c r="E92" s="75"/>
      <c r="F92" s="76"/>
    </row>
    <row r="93" spans="1:6" ht="20.100000000000001" customHeight="1" x14ac:dyDescent="0.3">
      <c r="A93" s="77"/>
      <c r="B93" s="81" t="s">
        <v>82</v>
      </c>
      <c r="C93" s="81"/>
      <c r="D93" s="80"/>
      <c r="E93" s="75"/>
      <c r="F93" s="76"/>
    </row>
    <row r="94" spans="1:6" ht="20.100000000000001" customHeight="1" x14ac:dyDescent="0.3">
      <c r="A94" s="77"/>
      <c r="B94" s="81" t="s">
        <v>83</v>
      </c>
      <c r="C94" s="81" t="s">
        <v>70</v>
      </c>
      <c r="D94" s="80">
        <v>1</v>
      </c>
      <c r="E94" s="75"/>
      <c r="F94" s="76">
        <f>D94*E94</f>
        <v>0</v>
      </c>
    </row>
    <row r="95" spans="1:6" ht="20.100000000000001" customHeight="1" x14ac:dyDescent="0.3">
      <c r="A95" s="77"/>
      <c r="B95" s="81"/>
      <c r="C95" s="81"/>
      <c r="D95" s="80"/>
      <c r="E95" s="75"/>
      <c r="F95" s="76"/>
    </row>
    <row r="96" spans="1:6" ht="20.100000000000001" customHeight="1" x14ac:dyDescent="0.3">
      <c r="A96" s="77">
        <v>27</v>
      </c>
      <c r="B96" s="81" t="s">
        <v>84</v>
      </c>
      <c r="C96" s="81" t="s">
        <v>70</v>
      </c>
      <c r="D96" s="80">
        <v>1</v>
      </c>
      <c r="E96" s="75"/>
      <c r="F96" s="76">
        <f>D96*E96</f>
        <v>0</v>
      </c>
    </row>
    <row r="97" spans="1:6" ht="20.100000000000001" customHeight="1" x14ac:dyDescent="0.3">
      <c r="A97" s="77"/>
      <c r="B97" s="81"/>
      <c r="C97" s="81"/>
      <c r="D97" s="80"/>
      <c r="E97" s="75"/>
      <c r="F97" s="76"/>
    </row>
    <row r="98" spans="1:6" ht="20.100000000000001" customHeight="1" x14ac:dyDescent="0.3">
      <c r="A98" s="77">
        <v>28</v>
      </c>
      <c r="B98" s="81" t="s">
        <v>85</v>
      </c>
      <c r="C98" s="81" t="s">
        <v>70</v>
      </c>
      <c r="D98" s="80">
        <v>1</v>
      </c>
      <c r="E98" s="75"/>
      <c r="F98" s="76">
        <f>D98*E98</f>
        <v>0</v>
      </c>
    </row>
    <row r="99" spans="1:6" ht="20.100000000000001" customHeight="1" x14ac:dyDescent="0.3">
      <c r="A99" s="77"/>
      <c r="B99" s="81"/>
      <c r="C99" s="81"/>
      <c r="D99" s="80"/>
      <c r="E99" s="75"/>
      <c r="F99" s="76"/>
    </row>
    <row r="100" spans="1:6" ht="20.100000000000001" customHeight="1" x14ac:dyDescent="0.3">
      <c r="A100" s="77">
        <v>29</v>
      </c>
      <c r="B100" s="81" t="s">
        <v>86</v>
      </c>
      <c r="C100" s="81" t="s">
        <v>70</v>
      </c>
      <c r="D100" s="80">
        <v>1</v>
      </c>
      <c r="E100" s="75"/>
      <c r="F100" s="76">
        <f>D100*E100</f>
        <v>0</v>
      </c>
    </row>
    <row r="101" spans="1:6" ht="20.100000000000001" customHeight="1" x14ac:dyDescent="0.3">
      <c r="A101" s="77"/>
      <c r="B101" s="81"/>
      <c r="C101" s="81"/>
      <c r="D101" s="80"/>
      <c r="E101" s="75"/>
      <c r="F101" s="76"/>
    </row>
    <row r="102" spans="1:6" ht="20.100000000000001" customHeight="1" x14ac:dyDescent="0.3">
      <c r="A102" s="77">
        <v>30</v>
      </c>
      <c r="B102" s="81" t="s">
        <v>100</v>
      </c>
      <c r="C102" s="81" t="s">
        <v>70</v>
      </c>
      <c r="D102" s="80">
        <v>1</v>
      </c>
      <c r="E102" s="75"/>
      <c r="F102" s="76">
        <f>D102*E102</f>
        <v>0</v>
      </c>
    </row>
    <row r="103" spans="1:6" ht="20.100000000000001" customHeight="1" x14ac:dyDescent="0.3">
      <c r="A103" s="77"/>
      <c r="B103" s="81"/>
      <c r="C103" s="81"/>
      <c r="D103" s="80"/>
      <c r="E103" s="75"/>
      <c r="F103" s="76"/>
    </row>
    <row r="104" spans="1:6" ht="20.100000000000001" customHeight="1" x14ac:dyDescent="0.3">
      <c r="A104" s="77">
        <v>31</v>
      </c>
      <c r="B104" s="81" t="s">
        <v>89</v>
      </c>
      <c r="C104" s="81"/>
      <c r="D104" s="80"/>
      <c r="E104" s="75"/>
      <c r="F104" s="76"/>
    </row>
    <row r="105" spans="1:6" ht="20.100000000000001" customHeight="1" x14ac:dyDescent="0.3">
      <c r="A105" s="77"/>
      <c r="B105" s="81" t="s">
        <v>90</v>
      </c>
      <c r="C105" s="81" t="s">
        <v>70</v>
      </c>
      <c r="D105" s="80">
        <v>1</v>
      </c>
      <c r="E105" s="75"/>
      <c r="F105" s="76">
        <f>D105*E105</f>
        <v>0</v>
      </c>
    </row>
    <row r="106" spans="1:6" ht="20.100000000000001" customHeight="1" x14ac:dyDescent="0.3">
      <c r="A106" s="77"/>
      <c r="B106" s="81"/>
      <c r="C106" s="81"/>
      <c r="D106" s="80"/>
      <c r="E106" s="75"/>
      <c r="F106" s="76"/>
    </row>
    <row r="107" spans="1:6" ht="20.100000000000001" customHeight="1" x14ac:dyDescent="0.3">
      <c r="A107" s="77">
        <v>32</v>
      </c>
      <c r="B107" s="81" t="s">
        <v>101</v>
      </c>
      <c r="C107" s="81"/>
      <c r="D107" s="80"/>
      <c r="E107" s="75"/>
      <c r="F107" s="76"/>
    </row>
    <row r="108" spans="1:6" ht="20.100000000000001" customHeight="1" x14ac:dyDescent="0.3">
      <c r="A108" s="77"/>
      <c r="B108" s="81" t="s">
        <v>102</v>
      </c>
      <c r="C108" s="81" t="s">
        <v>70</v>
      </c>
      <c r="D108" s="80">
        <v>1</v>
      </c>
      <c r="E108" s="75"/>
      <c r="F108" s="76">
        <f>D108*E108</f>
        <v>0</v>
      </c>
    </row>
    <row r="109" spans="1:6" ht="20.100000000000001" customHeight="1" x14ac:dyDescent="0.3">
      <c r="A109" s="77"/>
      <c r="B109" s="81"/>
      <c r="C109" s="81"/>
      <c r="D109" s="80"/>
      <c r="E109" s="75"/>
      <c r="F109" s="76"/>
    </row>
    <row r="110" spans="1:6" ht="20.100000000000001" customHeight="1" x14ac:dyDescent="0.3">
      <c r="A110" s="77">
        <v>33</v>
      </c>
      <c r="B110" s="83" t="s">
        <v>103</v>
      </c>
      <c r="C110" s="81" t="s">
        <v>70</v>
      </c>
      <c r="D110" s="80">
        <v>1</v>
      </c>
      <c r="E110" s="75"/>
      <c r="F110" s="76">
        <f>D110*E110</f>
        <v>0</v>
      </c>
    </row>
    <row r="111" spans="1:6" ht="20.100000000000001" customHeight="1" x14ac:dyDescent="0.3">
      <c r="A111" s="77"/>
      <c r="B111" s="81"/>
      <c r="C111" s="81"/>
      <c r="D111" s="80"/>
      <c r="E111" s="75"/>
      <c r="F111" s="76"/>
    </row>
    <row r="112" spans="1:6" ht="20.100000000000001" customHeight="1" x14ac:dyDescent="0.3">
      <c r="A112" s="77">
        <v>34</v>
      </c>
      <c r="B112" s="81" t="s">
        <v>91</v>
      </c>
      <c r="C112" s="81"/>
      <c r="D112" s="80"/>
      <c r="E112" s="75"/>
      <c r="F112" s="76"/>
    </row>
    <row r="113" spans="1:6" ht="20.100000000000001" customHeight="1" x14ac:dyDescent="0.3">
      <c r="A113" s="77"/>
      <c r="B113" s="81" t="s">
        <v>92</v>
      </c>
      <c r="C113" s="81"/>
      <c r="D113" s="80"/>
      <c r="E113" s="75"/>
      <c r="F113" s="76"/>
    </row>
    <row r="114" spans="1:6" ht="20.100000000000001" customHeight="1" x14ac:dyDescent="0.3">
      <c r="A114" s="77"/>
      <c r="B114" s="81" t="s">
        <v>93</v>
      </c>
      <c r="C114" s="81" t="s">
        <v>70</v>
      </c>
      <c r="D114" s="80">
        <v>1</v>
      </c>
      <c r="E114" s="75"/>
      <c r="F114" s="76">
        <f>D114*E114</f>
        <v>0</v>
      </c>
    </row>
    <row r="115" spans="1:6" ht="20.100000000000001" customHeight="1" x14ac:dyDescent="0.3">
      <c r="A115" s="77"/>
      <c r="B115" s="81"/>
      <c r="C115" s="81"/>
      <c r="D115" s="80"/>
      <c r="E115" s="75"/>
      <c r="F115" s="76"/>
    </row>
    <row r="116" spans="1:6" ht="20.100000000000001" customHeight="1" x14ac:dyDescent="0.3">
      <c r="A116" s="77">
        <v>35</v>
      </c>
      <c r="B116" s="81" t="s">
        <v>104</v>
      </c>
      <c r="C116" s="81" t="s">
        <v>70</v>
      </c>
      <c r="D116" s="80">
        <v>1</v>
      </c>
      <c r="E116" s="75"/>
      <c r="F116" s="76">
        <f>D116*E116</f>
        <v>0</v>
      </c>
    </row>
    <row r="117" spans="1:6" ht="20.100000000000001" customHeight="1" thickBot="1" x14ac:dyDescent="0.35">
      <c r="A117" s="77"/>
      <c r="B117" s="81" t="s">
        <v>105</v>
      </c>
      <c r="C117" s="81"/>
      <c r="D117" s="80"/>
      <c r="E117" s="75"/>
      <c r="F117" s="76"/>
    </row>
    <row r="118" spans="1:6" ht="20.100000000000001" customHeight="1" thickTop="1" thickBot="1" x14ac:dyDescent="0.3">
      <c r="A118" s="84" t="s">
        <v>106</v>
      </c>
      <c r="B118" s="85"/>
      <c r="C118" s="86"/>
      <c r="D118" s="87"/>
      <c r="E118" s="88"/>
      <c r="F118" s="89">
        <f>SUM(F17:F117)</f>
        <v>0</v>
      </c>
    </row>
    <row r="119" spans="1:6" ht="20.100000000000001" customHeight="1" thickTop="1" x14ac:dyDescent="0.3">
      <c r="A119" s="77"/>
      <c r="B119" s="78" t="s">
        <v>107</v>
      </c>
      <c r="C119" s="81"/>
      <c r="D119" s="80"/>
      <c r="E119" s="75"/>
      <c r="F119" s="76"/>
    </row>
    <row r="120" spans="1:6" ht="20.100000000000001" customHeight="1" x14ac:dyDescent="0.3">
      <c r="A120" s="77"/>
      <c r="B120" s="81"/>
      <c r="C120" s="81"/>
      <c r="D120" s="80"/>
      <c r="E120" s="75"/>
      <c r="F120" s="76"/>
    </row>
    <row r="121" spans="1:6" ht="20.100000000000001" customHeight="1" x14ac:dyDescent="0.3">
      <c r="A121" s="77">
        <v>36</v>
      </c>
      <c r="B121" s="82" t="s">
        <v>108</v>
      </c>
      <c r="C121" s="81"/>
      <c r="D121" s="80"/>
      <c r="E121" s="75"/>
      <c r="F121" s="76"/>
    </row>
    <row r="122" spans="1:6" ht="20.100000000000001" customHeight="1" x14ac:dyDescent="0.3">
      <c r="A122" s="77"/>
      <c r="B122" s="78"/>
      <c r="C122" s="81"/>
      <c r="D122" s="80"/>
      <c r="E122" s="75"/>
      <c r="F122" s="76"/>
    </row>
    <row r="123" spans="1:6" ht="20.100000000000001" customHeight="1" x14ac:dyDescent="0.3">
      <c r="A123" s="77"/>
      <c r="B123" s="82"/>
      <c r="C123" s="81"/>
      <c r="D123" s="80"/>
      <c r="E123" s="75"/>
      <c r="F123" s="76"/>
    </row>
    <row r="124" spans="1:6" ht="20.100000000000001" customHeight="1" x14ac:dyDescent="0.3">
      <c r="A124" s="77"/>
      <c r="B124" s="81"/>
      <c r="C124" s="81"/>
      <c r="D124" s="80"/>
      <c r="E124" s="75"/>
      <c r="F124" s="76"/>
    </row>
    <row r="125" spans="1:6" ht="20.100000000000001" customHeight="1" x14ac:dyDescent="0.3">
      <c r="A125" s="77"/>
      <c r="B125" s="81" t="s">
        <v>109</v>
      </c>
      <c r="C125" s="81" t="s">
        <v>110</v>
      </c>
      <c r="D125" s="80">
        <v>72</v>
      </c>
      <c r="E125" s="75"/>
      <c r="F125" s="76">
        <f t="shared" ref="F125:F133" si="0">$E125*E125</f>
        <v>0</v>
      </c>
    </row>
    <row r="126" spans="1:6" ht="20.100000000000001" customHeight="1" x14ac:dyDescent="0.3">
      <c r="A126" s="77"/>
      <c r="B126" s="81" t="s">
        <v>111</v>
      </c>
      <c r="C126" s="81" t="s">
        <v>110</v>
      </c>
      <c r="D126" s="80">
        <v>72</v>
      </c>
      <c r="E126" s="75"/>
      <c r="F126" s="76">
        <f t="shared" si="0"/>
        <v>0</v>
      </c>
    </row>
    <row r="127" spans="1:6" ht="20.100000000000001" customHeight="1" x14ac:dyDescent="0.3">
      <c r="A127" s="77"/>
      <c r="B127" s="81" t="s">
        <v>112</v>
      </c>
      <c r="C127" s="81" t="s">
        <v>110</v>
      </c>
      <c r="D127" s="80">
        <v>72</v>
      </c>
      <c r="E127" s="75"/>
      <c r="F127" s="76">
        <f t="shared" si="0"/>
        <v>0</v>
      </c>
    </row>
    <row r="128" spans="1:6" ht="20.100000000000001" customHeight="1" x14ac:dyDescent="0.3">
      <c r="A128" s="77"/>
      <c r="B128" s="81" t="s">
        <v>113</v>
      </c>
      <c r="C128" s="81" t="s">
        <v>110</v>
      </c>
      <c r="D128" s="80">
        <v>72</v>
      </c>
      <c r="E128" s="75"/>
      <c r="F128" s="76">
        <f t="shared" si="0"/>
        <v>0</v>
      </c>
    </row>
    <row r="129" spans="1:6" ht="20.100000000000001" customHeight="1" x14ac:dyDescent="0.3">
      <c r="A129" s="77"/>
      <c r="B129" s="81" t="s">
        <v>114</v>
      </c>
      <c r="C129" s="90" t="s">
        <v>115</v>
      </c>
      <c r="D129" s="91">
        <v>1500</v>
      </c>
      <c r="E129" s="75"/>
      <c r="F129" s="76">
        <f t="shared" si="0"/>
        <v>0</v>
      </c>
    </row>
    <row r="130" spans="1:6" ht="20.100000000000001" customHeight="1" x14ac:dyDescent="0.3">
      <c r="A130" s="77"/>
      <c r="B130" s="81" t="s">
        <v>116</v>
      </c>
      <c r="C130" s="90" t="s">
        <v>110</v>
      </c>
      <c r="D130" s="80">
        <v>72</v>
      </c>
      <c r="E130" s="75"/>
      <c r="F130" s="76">
        <f t="shared" si="0"/>
        <v>0</v>
      </c>
    </row>
    <row r="131" spans="1:6" ht="20.100000000000001" customHeight="1" x14ac:dyDescent="0.3">
      <c r="A131" s="77"/>
      <c r="B131" s="81" t="s">
        <v>117</v>
      </c>
      <c r="C131" s="90" t="s">
        <v>110</v>
      </c>
      <c r="D131" s="80">
        <v>120</v>
      </c>
      <c r="E131" s="75"/>
      <c r="F131" s="76">
        <f t="shared" si="0"/>
        <v>0</v>
      </c>
    </row>
    <row r="132" spans="1:6" ht="20.100000000000001" customHeight="1" x14ac:dyDescent="0.3">
      <c r="A132" s="77"/>
      <c r="B132" s="81" t="s">
        <v>118</v>
      </c>
      <c r="C132" s="90" t="s">
        <v>115</v>
      </c>
      <c r="D132" s="80">
        <v>1500</v>
      </c>
      <c r="E132" s="75"/>
      <c r="F132" s="76">
        <f t="shared" si="0"/>
        <v>0</v>
      </c>
    </row>
    <row r="133" spans="1:6" ht="20.100000000000001" customHeight="1" x14ac:dyDescent="0.3">
      <c r="A133" s="77"/>
      <c r="B133" s="81" t="s">
        <v>119</v>
      </c>
      <c r="C133" s="90" t="s">
        <v>115</v>
      </c>
      <c r="D133" s="80">
        <v>1500</v>
      </c>
      <c r="E133" s="75"/>
      <c r="F133" s="76">
        <f t="shared" si="0"/>
        <v>0</v>
      </c>
    </row>
    <row r="134" spans="1:6" ht="20.100000000000001" customHeight="1" x14ac:dyDescent="0.3">
      <c r="A134" s="77"/>
      <c r="B134" s="81"/>
      <c r="C134" s="79"/>
      <c r="D134" s="80"/>
      <c r="E134" s="75"/>
      <c r="F134" s="76"/>
    </row>
    <row r="135" spans="1:6" ht="20.100000000000001" customHeight="1" thickBot="1" x14ac:dyDescent="0.35">
      <c r="A135" s="77"/>
      <c r="B135" s="81"/>
      <c r="C135" s="79"/>
      <c r="D135" s="80"/>
      <c r="E135" s="75"/>
      <c r="F135" s="76"/>
    </row>
    <row r="136" spans="1:6" ht="20.100000000000001" customHeight="1" thickTop="1" thickBot="1" x14ac:dyDescent="0.3">
      <c r="A136" s="94" t="s">
        <v>106</v>
      </c>
      <c r="B136" s="95"/>
      <c r="C136" s="86"/>
      <c r="D136" s="87"/>
      <c r="E136" s="92"/>
      <c r="F136" s="93">
        <f>SUM(F125:F135)</f>
        <v>0</v>
      </c>
    </row>
    <row r="137" spans="1:6" ht="20.100000000000001" customHeight="1" thickTop="1" thickBot="1" x14ac:dyDescent="0.3">
      <c r="A137" s="94" t="s">
        <v>120</v>
      </c>
      <c r="B137" s="96"/>
      <c r="C137" s="86"/>
      <c r="D137" s="87"/>
      <c r="E137" s="92"/>
      <c r="F137" s="93">
        <f>F118+F136</f>
        <v>0</v>
      </c>
    </row>
    <row r="138" spans="1:6" ht="20.100000000000001" customHeight="1" thickTop="1" x14ac:dyDescent="0.25">
      <c r="A138" s="17"/>
      <c r="B138" s="32"/>
      <c r="C138" s="37"/>
      <c r="D138" s="17"/>
      <c r="E138" s="38"/>
      <c r="F138" s="39"/>
    </row>
    <row r="139" spans="1:6" ht="54.75" customHeight="1" x14ac:dyDescent="0.3">
      <c r="A139" s="22"/>
      <c r="B139" s="40" t="s">
        <v>10</v>
      </c>
      <c r="C139" s="41"/>
      <c r="D139" s="22"/>
      <c r="E139" s="35"/>
      <c r="F139" s="42"/>
    </row>
    <row r="140" spans="1:6" ht="20.100000000000001" customHeight="1" x14ac:dyDescent="0.25">
      <c r="A140" s="17"/>
      <c r="B140" s="32"/>
      <c r="C140" s="37"/>
      <c r="D140" s="17"/>
      <c r="E140" s="38"/>
      <c r="F140" s="39"/>
    </row>
    <row r="141" spans="1:6" s="27" customFormat="1" ht="20.100000000000001" customHeight="1" x14ac:dyDescent="0.3">
      <c r="A141" s="23"/>
      <c r="B141" s="43" t="s">
        <v>11</v>
      </c>
      <c r="C141" s="23"/>
      <c r="D141" s="23"/>
      <c r="E141" s="24"/>
      <c r="F141" s="25"/>
    </row>
    <row r="142" spans="1:6" ht="20.100000000000001" customHeight="1" x14ac:dyDescent="0.25">
      <c r="A142" s="17"/>
      <c r="B142" s="32"/>
      <c r="C142" s="37"/>
      <c r="D142" s="17"/>
      <c r="E142" s="38"/>
      <c r="F142" s="39"/>
    </row>
    <row r="143" spans="1:6" ht="20.100000000000001" customHeight="1" x14ac:dyDescent="0.25">
      <c r="A143" s="19">
        <v>2</v>
      </c>
      <c r="B143" s="28" t="s">
        <v>12</v>
      </c>
      <c r="C143" s="29"/>
      <c r="D143" s="29"/>
      <c r="E143" s="34"/>
      <c r="F143" s="31"/>
    </row>
    <row r="144" spans="1:6" ht="20.100000000000001" customHeight="1" x14ac:dyDescent="0.25">
      <c r="A144" s="17"/>
      <c r="B144" s="18"/>
      <c r="C144" s="29"/>
      <c r="D144" s="29"/>
      <c r="E144" s="34"/>
      <c r="F144" s="31"/>
    </row>
    <row r="145" spans="1:6" ht="30" x14ac:dyDescent="0.3">
      <c r="A145" s="17">
        <v>2.1</v>
      </c>
      <c r="B145" s="32" t="s">
        <v>13</v>
      </c>
      <c r="C145" s="29" t="s">
        <v>14</v>
      </c>
      <c r="D145" s="29">
        <v>40</v>
      </c>
      <c r="E145" s="34"/>
      <c r="F145" s="76">
        <f t="shared" ref="F145" si="1">$E145*E145</f>
        <v>0</v>
      </c>
    </row>
    <row r="146" spans="1:6" ht="20.100000000000001" customHeight="1" x14ac:dyDescent="0.25">
      <c r="A146" s="17"/>
      <c r="B146" s="32"/>
      <c r="C146" s="29"/>
      <c r="D146" s="29"/>
      <c r="E146" s="34"/>
      <c r="F146" s="31"/>
    </row>
    <row r="147" spans="1:6" s="27" customFormat="1" ht="20.100000000000001" customHeight="1" thickBot="1" x14ac:dyDescent="0.35">
      <c r="A147" s="23" t="s">
        <v>9</v>
      </c>
      <c r="B147" s="26" t="s">
        <v>11</v>
      </c>
      <c r="C147" s="23"/>
      <c r="D147" s="23"/>
      <c r="E147" s="24"/>
      <c r="F147" s="36"/>
    </row>
    <row r="148" spans="1:6" s="44" customFormat="1" ht="20.100000000000001" customHeight="1" thickTop="1" x14ac:dyDescent="0.25">
      <c r="A148" s="19"/>
      <c r="B148" s="28"/>
      <c r="C148" s="29"/>
      <c r="D148" s="29"/>
      <c r="E148" s="30"/>
      <c r="F148" s="21"/>
    </row>
    <row r="149" spans="1:6" s="27" customFormat="1" ht="20.100000000000001" customHeight="1" x14ac:dyDescent="0.3">
      <c r="A149" s="23"/>
      <c r="B149" s="26" t="s">
        <v>15</v>
      </c>
      <c r="C149" s="23"/>
      <c r="D149" s="23"/>
      <c r="E149" s="24"/>
      <c r="F149" s="24"/>
    </row>
    <row r="150" spans="1:6" s="44" customFormat="1" ht="20.100000000000001" customHeight="1" x14ac:dyDescent="0.25">
      <c r="A150" s="19"/>
      <c r="B150" s="28"/>
      <c r="C150" s="29"/>
      <c r="D150" s="29"/>
      <c r="E150" s="30"/>
      <c r="F150" s="21"/>
    </row>
    <row r="151" spans="1:6" s="44" customFormat="1" ht="20.100000000000001" customHeight="1" x14ac:dyDescent="0.25">
      <c r="A151" s="19">
        <v>3</v>
      </c>
      <c r="B151" s="28" t="s">
        <v>16</v>
      </c>
      <c r="C151" s="29"/>
      <c r="D151" s="29"/>
      <c r="E151" s="30"/>
      <c r="F151" s="21"/>
    </row>
    <row r="152" spans="1:6" s="44" customFormat="1" ht="20.100000000000001" customHeight="1" x14ac:dyDescent="0.25">
      <c r="A152" s="19"/>
      <c r="B152" s="28"/>
      <c r="C152" s="29"/>
      <c r="D152" s="29"/>
      <c r="E152" s="30"/>
      <c r="F152" s="21"/>
    </row>
    <row r="153" spans="1:6" s="44" customFormat="1" ht="20.100000000000001" customHeight="1" x14ac:dyDescent="0.25">
      <c r="A153" s="29"/>
      <c r="B153" s="28" t="s">
        <v>17</v>
      </c>
      <c r="C153" s="29"/>
      <c r="D153" s="29"/>
      <c r="E153" s="30"/>
      <c r="F153" s="21"/>
    </row>
    <row r="154" spans="1:6" s="44" customFormat="1" ht="20.100000000000001" customHeight="1" x14ac:dyDescent="0.25">
      <c r="A154" s="29"/>
      <c r="B154" s="28"/>
      <c r="C154" s="29"/>
      <c r="D154" s="29"/>
      <c r="E154" s="30"/>
      <c r="F154" s="21"/>
    </row>
    <row r="155" spans="1:6" ht="30" x14ac:dyDescent="0.3">
      <c r="A155" s="17">
        <v>3.1</v>
      </c>
      <c r="B155" s="45" t="s">
        <v>59</v>
      </c>
      <c r="C155" s="37" t="s">
        <v>18</v>
      </c>
      <c r="D155" s="17">
        <f>(10*10)*4</f>
        <v>400</v>
      </c>
      <c r="E155" s="38"/>
      <c r="F155" s="76">
        <f t="shared" ref="F155" si="2">$E155*E155</f>
        <v>0</v>
      </c>
    </row>
    <row r="156" spans="1:6" s="44" customFormat="1" ht="20.100000000000001" customHeight="1" x14ac:dyDescent="0.25">
      <c r="A156" s="19"/>
      <c r="B156" s="28"/>
      <c r="C156" s="29"/>
      <c r="D156" s="29"/>
      <c r="E156" s="30"/>
      <c r="F156" s="21"/>
    </row>
    <row r="157" spans="1:6" ht="20.100000000000001" customHeight="1" x14ac:dyDescent="0.25">
      <c r="A157" s="17"/>
      <c r="B157" s="46" t="s">
        <v>19</v>
      </c>
      <c r="C157" s="37"/>
      <c r="D157" s="17"/>
      <c r="E157" s="38"/>
      <c r="F157" s="39"/>
    </row>
    <row r="158" spans="1:6" ht="20.100000000000001" customHeight="1" x14ac:dyDescent="0.25">
      <c r="A158" s="17"/>
      <c r="B158" s="46"/>
      <c r="C158" s="37"/>
      <c r="D158" s="17"/>
      <c r="E158" s="38"/>
      <c r="F158" s="39"/>
    </row>
    <row r="159" spans="1:6" ht="20.100000000000001" customHeight="1" x14ac:dyDescent="0.3">
      <c r="A159" s="17">
        <v>3.2</v>
      </c>
      <c r="B159" s="45" t="s">
        <v>20</v>
      </c>
      <c r="C159" s="37" t="s">
        <v>21</v>
      </c>
      <c r="D159" s="17">
        <v>1</v>
      </c>
      <c r="E159" s="38"/>
      <c r="F159" s="76">
        <f t="shared" ref="F159:F163" si="3">$E159*E159</f>
        <v>0</v>
      </c>
    </row>
    <row r="160" spans="1:6" ht="20.100000000000001" customHeight="1" x14ac:dyDescent="0.25">
      <c r="A160" s="17"/>
      <c r="B160" s="45"/>
      <c r="C160" s="37"/>
      <c r="D160" s="17"/>
      <c r="E160" s="38"/>
      <c r="F160" s="39"/>
    </row>
    <row r="161" spans="1:6" ht="30" x14ac:dyDescent="0.3">
      <c r="A161" s="17">
        <v>3.3</v>
      </c>
      <c r="B161" s="45" t="s">
        <v>22</v>
      </c>
      <c r="C161" s="37" t="s">
        <v>23</v>
      </c>
      <c r="D161" s="29">
        <f>((6+6)*2)*0.5*1*4</f>
        <v>48</v>
      </c>
      <c r="E161" s="38"/>
      <c r="F161" s="76">
        <f t="shared" si="3"/>
        <v>0</v>
      </c>
    </row>
    <row r="162" spans="1:6" x14ac:dyDescent="0.25">
      <c r="A162" s="17"/>
      <c r="B162" s="45"/>
      <c r="C162" s="37"/>
      <c r="D162" s="29"/>
      <c r="E162" s="38"/>
      <c r="F162" s="39"/>
    </row>
    <row r="163" spans="1:6" s="44" customFormat="1" ht="30" x14ac:dyDescent="0.3">
      <c r="A163" s="29">
        <v>3.4</v>
      </c>
      <c r="B163" s="47" t="s">
        <v>24</v>
      </c>
      <c r="C163" s="29" t="s">
        <v>25</v>
      </c>
      <c r="D163" s="29">
        <f>D161</f>
        <v>48</v>
      </c>
      <c r="E163" s="48"/>
      <c r="F163" s="76">
        <f t="shared" si="3"/>
        <v>0</v>
      </c>
    </row>
    <row r="164" spans="1:6" s="44" customFormat="1" ht="20.100000000000001" customHeight="1" x14ac:dyDescent="0.25">
      <c r="A164" s="19"/>
      <c r="B164" s="28"/>
      <c r="C164" s="29"/>
      <c r="D164" s="29"/>
      <c r="E164" s="30"/>
      <c r="F164" s="21"/>
    </row>
    <row r="165" spans="1:6" s="27" customFormat="1" ht="20.100000000000001" customHeight="1" thickBot="1" x14ac:dyDescent="0.35">
      <c r="A165" s="23" t="s">
        <v>9</v>
      </c>
      <c r="B165" s="26" t="s">
        <v>15</v>
      </c>
      <c r="C165" s="23"/>
      <c r="D165" s="23"/>
      <c r="E165" s="24"/>
      <c r="F165" s="36"/>
    </row>
    <row r="166" spans="1:6" ht="20.100000000000001" customHeight="1" thickTop="1" x14ac:dyDescent="0.25">
      <c r="A166" s="17"/>
      <c r="B166" s="45"/>
      <c r="C166" s="37"/>
      <c r="D166" s="29"/>
      <c r="E166" s="38"/>
      <c r="F166" s="39"/>
    </row>
    <row r="167" spans="1:6" s="27" customFormat="1" ht="20.100000000000001" customHeight="1" x14ac:dyDescent="0.3">
      <c r="A167" s="23"/>
      <c r="B167" s="26" t="s">
        <v>26</v>
      </c>
      <c r="C167" s="23"/>
      <c r="D167" s="23"/>
      <c r="E167" s="24"/>
      <c r="F167" s="25"/>
    </row>
    <row r="168" spans="1:6" ht="20.100000000000001" customHeight="1" x14ac:dyDescent="0.25">
      <c r="A168" s="17"/>
      <c r="B168" s="45"/>
      <c r="C168" s="37"/>
      <c r="D168" s="29"/>
      <c r="E168" s="38"/>
      <c r="F168" s="39"/>
    </row>
    <row r="169" spans="1:6" ht="20.100000000000001" customHeight="1" x14ac:dyDescent="0.25">
      <c r="A169" s="17">
        <v>4</v>
      </c>
      <c r="B169" s="46" t="s">
        <v>27</v>
      </c>
      <c r="C169" s="37"/>
      <c r="D169" s="29"/>
      <c r="E169" s="38"/>
      <c r="F169" s="39"/>
    </row>
    <row r="170" spans="1:6" ht="20.100000000000001" customHeight="1" x14ac:dyDescent="0.25">
      <c r="A170" s="17"/>
      <c r="B170" s="46"/>
      <c r="C170" s="37"/>
      <c r="D170" s="29"/>
      <c r="E170" s="38"/>
      <c r="F170" s="39"/>
    </row>
    <row r="171" spans="1:6" ht="20.100000000000001" customHeight="1" x14ac:dyDescent="0.25">
      <c r="A171" s="17"/>
      <c r="B171" s="46" t="s">
        <v>28</v>
      </c>
      <c r="C171" s="37"/>
      <c r="D171" s="29"/>
      <c r="E171" s="38"/>
      <c r="F171" s="39"/>
    </row>
    <row r="172" spans="1:6" s="44" customFormat="1" ht="20.100000000000001" customHeight="1" x14ac:dyDescent="0.25">
      <c r="A172" s="29"/>
      <c r="B172" s="47"/>
      <c r="C172" s="29"/>
      <c r="D172" s="29"/>
      <c r="E172" s="48"/>
      <c r="F172" s="50"/>
    </row>
    <row r="173" spans="1:6" s="44" customFormat="1" ht="20.100000000000001" customHeight="1" x14ac:dyDescent="0.3">
      <c r="A173" s="29">
        <v>4.0999999999999996</v>
      </c>
      <c r="B173" s="47" t="s">
        <v>29</v>
      </c>
      <c r="C173" s="29" t="s">
        <v>30</v>
      </c>
      <c r="D173" s="29">
        <f>5*4</f>
        <v>20</v>
      </c>
      <c r="E173" s="48"/>
      <c r="F173" s="76">
        <f t="shared" ref="F173:F175" si="4">$E173*E173</f>
        <v>0</v>
      </c>
    </row>
    <row r="174" spans="1:6" s="44" customFormat="1" ht="20.100000000000001" customHeight="1" x14ac:dyDescent="0.25">
      <c r="A174" s="29"/>
      <c r="B174" s="47"/>
      <c r="C174" s="29"/>
      <c r="D174" s="29"/>
      <c r="E174" s="48"/>
      <c r="F174" s="50"/>
    </row>
    <row r="175" spans="1:6" s="44" customFormat="1" ht="30" x14ac:dyDescent="0.3">
      <c r="A175" s="29">
        <v>4.2</v>
      </c>
      <c r="B175" s="47" t="s">
        <v>31</v>
      </c>
      <c r="C175" s="29" t="s">
        <v>2</v>
      </c>
      <c r="D175" s="29">
        <f>1*4*4</f>
        <v>16</v>
      </c>
      <c r="E175" s="48"/>
      <c r="F175" s="76">
        <f t="shared" si="4"/>
        <v>0</v>
      </c>
    </row>
    <row r="176" spans="1:6" s="44" customFormat="1" ht="20.100000000000001" customHeight="1" x14ac:dyDescent="0.25">
      <c r="A176" s="29"/>
      <c r="B176" s="47"/>
      <c r="C176" s="29"/>
      <c r="D176" s="29"/>
      <c r="E176" s="48"/>
      <c r="F176" s="50"/>
    </row>
    <row r="177" spans="1:6" s="44" customFormat="1" ht="78" x14ac:dyDescent="0.25">
      <c r="A177" s="29"/>
      <c r="B177" s="28" t="s">
        <v>32</v>
      </c>
      <c r="C177" s="29"/>
      <c r="D177" s="29"/>
      <c r="E177" s="48"/>
      <c r="F177" s="50"/>
    </row>
    <row r="178" spans="1:6" s="44" customFormat="1" ht="15.6" x14ac:dyDescent="0.25">
      <c r="A178" s="29"/>
      <c r="B178" s="28"/>
      <c r="C178" s="29"/>
      <c r="D178" s="29"/>
      <c r="E178" s="48"/>
      <c r="F178" s="50"/>
    </row>
    <row r="179" spans="1:6" s="44" customFormat="1" ht="45" x14ac:dyDescent="0.25">
      <c r="A179" s="29">
        <v>4.3</v>
      </c>
      <c r="B179" s="47" t="s">
        <v>33</v>
      </c>
      <c r="C179" s="29" t="s">
        <v>18</v>
      </c>
      <c r="D179" s="29">
        <f>1*0.6*0.6*4</f>
        <v>1.44</v>
      </c>
      <c r="E179" s="48"/>
    </row>
    <row r="180" spans="1:6" s="44" customFormat="1" x14ac:dyDescent="0.25">
      <c r="A180" s="29"/>
      <c r="B180" s="47"/>
      <c r="C180" s="29"/>
      <c r="D180" s="29"/>
      <c r="E180" s="48"/>
      <c r="F180" s="50"/>
    </row>
    <row r="181" spans="1:6" s="44" customFormat="1" ht="20.100000000000001" customHeight="1" x14ac:dyDescent="0.25">
      <c r="A181" s="29"/>
      <c r="B181" s="51" t="s">
        <v>34</v>
      </c>
      <c r="C181" s="52"/>
      <c r="D181" s="29"/>
      <c r="E181" s="30"/>
      <c r="F181" s="49"/>
    </row>
    <row r="182" spans="1:6" s="44" customFormat="1" ht="20.100000000000001" customHeight="1" x14ac:dyDescent="0.25">
      <c r="A182" s="29"/>
      <c r="B182" s="51"/>
      <c r="C182" s="52"/>
      <c r="D182" s="29"/>
      <c r="E182" s="30"/>
      <c r="F182" s="49"/>
    </row>
    <row r="183" spans="1:6" s="44" customFormat="1" ht="45" x14ac:dyDescent="0.3">
      <c r="A183" s="29">
        <v>4.4000000000000004</v>
      </c>
      <c r="B183" s="47" t="s">
        <v>35</v>
      </c>
      <c r="C183" s="29" t="s">
        <v>2</v>
      </c>
      <c r="D183" s="29">
        <f>4*1*4</f>
        <v>16</v>
      </c>
      <c r="E183" s="48"/>
      <c r="F183" s="76">
        <f>$E179*E179</f>
        <v>0</v>
      </c>
    </row>
    <row r="184" spans="1:6" s="44" customFormat="1" x14ac:dyDescent="0.25">
      <c r="A184" s="29"/>
      <c r="B184" s="47"/>
      <c r="C184" s="29"/>
      <c r="D184" s="29"/>
      <c r="E184" s="48"/>
      <c r="F184" s="49"/>
    </row>
    <row r="185" spans="1:6" s="44" customFormat="1" ht="30" x14ac:dyDescent="0.3">
      <c r="A185" s="29">
        <v>4.5</v>
      </c>
      <c r="B185" s="47" t="s">
        <v>36</v>
      </c>
      <c r="C185" s="29" t="s">
        <v>18</v>
      </c>
      <c r="D185" s="29">
        <f>(2*(0.6+0.6))*1*4</f>
        <v>9.6</v>
      </c>
      <c r="E185" s="48"/>
      <c r="F185" s="76">
        <f>$E181*E181</f>
        <v>0</v>
      </c>
    </row>
    <row r="186" spans="1:6" s="44" customFormat="1" x14ac:dyDescent="0.25">
      <c r="A186" s="29"/>
      <c r="B186" s="47"/>
      <c r="C186" s="29"/>
      <c r="D186" s="29"/>
      <c r="E186" s="48"/>
      <c r="F186" s="50"/>
    </row>
    <row r="187" spans="1:6" s="44" customFormat="1" ht="27.75" customHeight="1" x14ac:dyDescent="0.3">
      <c r="A187" s="29">
        <v>4.5999999999999996</v>
      </c>
      <c r="B187" s="53" t="s">
        <v>37</v>
      </c>
      <c r="C187" s="52" t="s">
        <v>38</v>
      </c>
      <c r="D187" s="29">
        <f>120*D189*4</f>
        <v>5529.5999999999995</v>
      </c>
      <c r="E187" s="30"/>
      <c r="F187" s="76">
        <f>$E183*E183</f>
        <v>0</v>
      </c>
    </row>
    <row r="188" spans="1:6" s="44" customFormat="1" x14ac:dyDescent="0.25">
      <c r="A188" s="29"/>
      <c r="B188" s="47"/>
      <c r="C188" s="29"/>
      <c r="D188" s="29"/>
      <c r="E188" s="48"/>
      <c r="F188" s="50"/>
    </row>
    <row r="189" spans="1:6" s="44" customFormat="1" ht="37.5" customHeight="1" x14ac:dyDescent="0.3">
      <c r="A189" s="29">
        <v>4.7</v>
      </c>
      <c r="B189" s="53" t="s">
        <v>39</v>
      </c>
      <c r="C189" s="52" t="s">
        <v>25</v>
      </c>
      <c r="D189" s="29">
        <f>0.6*0.6*0.5*4*1*4*4</f>
        <v>11.52</v>
      </c>
      <c r="E189" s="30"/>
      <c r="F189" s="76">
        <f>$E185*E185</f>
        <v>0</v>
      </c>
    </row>
    <row r="190" spans="1:6" s="44" customFormat="1" ht="20.25" customHeight="1" x14ac:dyDescent="0.25">
      <c r="A190" s="29"/>
      <c r="B190" s="53"/>
      <c r="C190" s="52"/>
      <c r="D190" s="29"/>
      <c r="E190" s="30"/>
      <c r="F190" s="49"/>
    </row>
    <row r="191" spans="1:6" s="44" customFormat="1" ht="15.6" x14ac:dyDescent="0.3">
      <c r="A191" s="29">
        <v>4.8</v>
      </c>
      <c r="B191" s="47" t="s">
        <v>40</v>
      </c>
      <c r="C191" s="29" t="s">
        <v>18</v>
      </c>
      <c r="D191" s="29">
        <f>(0.6+0.6)*1*4</f>
        <v>4.8</v>
      </c>
      <c r="E191" s="48"/>
      <c r="F191" s="76">
        <f>$E187*E187</f>
        <v>0</v>
      </c>
    </row>
    <row r="192" spans="1:6" s="44" customFormat="1" x14ac:dyDescent="0.25">
      <c r="A192" s="29"/>
      <c r="B192" s="47"/>
      <c r="C192" s="29"/>
      <c r="D192" s="29"/>
      <c r="E192" s="48"/>
      <c r="F192" s="50"/>
    </row>
    <row r="193" spans="1:6" s="44" customFormat="1" ht="15.6" x14ac:dyDescent="0.3">
      <c r="A193" s="29">
        <v>4.9000000000000004</v>
      </c>
      <c r="B193" s="47" t="s">
        <v>41</v>
      </c>
      <c r="C193" s="29" t="s">
        <v>2</v>
      </c>
      <c r="D193" s="29">
        <f>2*4</f>
        <v>8</v>
      </c>
      <c r="E193" s="48"/>
      <c r="F193" s="76">
        <f>$E189*E189</f>
        <v>0</v>
      </c>
    </row>
    <row r="194" spans="1:6" ht="20.100000000000001" customHeight="1" x14ac:dyDescent="0.25">
      <c r="A194" s="17"/>
      <c r="B194" s="45"/>
      <c r="C194" s="37"/>
      <c r="D194" s="29"/>
      <c r="E194" s="38"/>
      <c r="F194" s="39"/>
    </row>
    <row r="195" spans="1:6" s="27" customFormat="1" ht="20.100000000000001" customHeight="1" thickBot="1" x14ac:dyDescent="0.35">
      <c r="A195" s="23" t="s">
        <v>9</v>
      </c>
      <c r="B195" s="26" t="s">
        <v>26</v>
      </c>
      <c r="C195" s="23"/>
      <c r="D195" s="23"/>
      <c r="E195" s="24"/>
      <c r="F195" s="36"/>
    </row>
    <row r="196" spans="1:6" ht="20.100000000000001" customHeight="1" thickTop="1" x14ac:dyDescent="0.25">
      <c r="A196" s="17"/>
      <c r="B196" s="45"/>
      <c r="C196" s="37"/>
      <c r="D196" s="29"/>
      <c r="E196" s="38"/>
      <c r="F196" s="39"/>
    </row>
    <row r="197" spans="1:6" s="27" customFormat="1" ht="20.100000000000001" customHeight="1" x14ac:dyDescent="0.3">
      <c r="A197" s="23"/>
      <c r="B197" s="26" t="s">
        <v>42</v>
      </c>
      <c r="C197" s="23"/>
      <c r="D197" s="23"/>
      <c r="E197" s="24"/>
      <c r="F197" s="25"/>
    </row>
    <row r="198" spans="1:6" ht="20.100000000000001" customHeight="1" x14ac:dyDescent="0.25">
      <c r="A198" s="17"/>
      <c r="B198" s="45"/>
      <c r="C198" s="37"/>
      <c r="D198" s="29"/>
      <c r="E198" s="38"/>
      <c r="F198" s="39"/>
    </row>
    <row r="199" spans="1:6" s="44" customFormat="1" ht="24.9" customHeight="1" x14ac:dyDescent="0.25">
      <c r="A199" s="19">
        <v>5</v>
      </c>
      <c r="B199" s="28" t="s">
        <v>43</v>
      </c>
      <c r="C199" s="29"/>
      <c r="D199" s="29"/>
      <c r="E199" s="30"/>
      <c r="F199" s="21"/>
    </row>
    <row r="200" spans="1:6" s="44" customFormat="1" ht="18" customHeight="1" x14ac:dyDescent="0.25">
      <c r="A200" s="19"/>
      <c r="B200" s="28"/>
      <c r="C200" s="29"/>
      <c r="D200" s="29"/>
      <c r="E200" s="30"/>
      <c r="F200" s="21"/>
    </row>
    <row r="201" spans="1:6" s="44" customFormat="1" ht="20.100000000000001" customHeight="1" x14ac:dyDescent="0.25">
      <c r="A201" s="29"/>
      <c r="B201" s="51" t="s">
        <v>44</v>
      </c>
      <c r="C201" s="52"/>
      <c r="D201" s="29"/>
      <c r="E201" s="30"/>
      <c r="F201" s="49"/>
    </row>
    <row r="202" spans="1:6" s="44" customFormat="1" ht="20.100000000000001" customHeight="1" x14ac:dyDescent="0.25">
      <c r="A202" s="29"/>
      <c r="B202" s="51"/>
      <c r="C202" s="52"/>
      <c r="D202" s="29"/>
      <c r="E202" s="30"/>
      <c r="F202" s="49"/>
    </row>
    <row r="203" spans="1:6" s="44" customFormat="1" ht="30" x14ac:dyDescent="0.3">
      <c r="A203" s="29">
        <v>5.0999999999999996</v>
      </c>
      <c r="B203" s="53" t="s">
        <v>45</v>
      </c>
      <c r="C203" s="52" t="s">
        <v>21</v>
      </c>
      <c r="D203" s="29">
        <v>4</v>
      </c>
      <c r="E203" s="30"/>
      <c r="F203" s="76">
        <f>$E199*E199</f>
        <v>0</v>
      </c>
    </row>
    <row r="204" spans="1:6" x14ac:dyDescent="0.25">
      <c r="A204" s="17"/>
      <c r="B204" s="45"/>
      <c r="C204" s="37"/>
      <c r="D204" s="17"/>
      <c r="E204" s="38"/>
      <c r="F204" s="39"/>
    </row>
    <row r="205" spans="1:6" ht="45" x14ac:dyDescent="0.3">
      <c r="A205" s="17">
        <v>5.2</v>
      </c>
      <c r="B205" s="45" t="s">
        <v>46</v>
      </c>
      <c r="C205" s="37" t="s">
        <v>21</v>
      </c>
      <c r="D205" s="17">
        <v>4</v>
      </c>
      <c r="E205" s="38"/>
      <c r="F205" s="76">
        <f>$E201*E201</f>
        <v>0</v>
      </c>
    </row>
    <row r="206" spans="1:6" x14ac:dyDescent="0.25">
      <c r="A206" s="17"/>
      <c r="B206" s="45"/>
      <c r="C206" s="37"/>
      <c r="D206" s="17"/>
      <c r="E206" s="38"/>
      <c r="F206" s="39"/>
    </row>
    <row r="207" spans="1:6" s="44" customFormat="1" ht="40.5" customHeight="1" x14ac:dyDescent="0.25">
      <c r="A207" s="19"/>
      <c r="B207" s="28" t="s">
        <v>47</v>
      </c>
      <c r="C207" s="29"/>
      <c r="D207" s="29"/>
      <c r="E207" s="30"/>
      <c r="F207" s="21"/>
    </row>
    <row r="208" spans="1:6" s="44" customFormat="1" ht="13.5" customHeight="1" x14ac:dyDescent="0.25">
      <c r="A208" s="19"/>
      <c r="B208" s="28"/>
      <c r="C208" s="29"/>
      <c r="D208" s="29"/>
      <c r="E208" s="30"/>
      <c r="F208" s="21"/>
    </row>
    <row r="209" spans="1:6" ht="35.25" customHeight="1" x14ac:dyDescent="0.3">
      <c r="A209" s="17">
        <v>5.3</v>
      </c>
      <c r="B209" s="45" t="s">
        <v>48</v>
      </c>
      <c r="C209" s="37" t="s">
        <v>21</v>
      </c>
      <c r="D209" s="17">
        <f>4*1*4</f>
        <v>16</v>
      </c>
      <c r="E209" s="38"/>
      <c r="F209" s="76">
        <f>$E205*E205</f>
        <v>0</v>
      </c>
    </row>
    <row r="210" spans="1:6" ht="24.9" customHeight="1" x14ac:dyDescent="0.3">
      <c r="A210" s="17">
        <v>5.4</v>
      </c>
      <c r="B210" s="45" t="s">
        <v>49</v>
      </c>
      <c r="C210" s="37" t="s">
        <v>38</v>
      </c>
      <c r="D210" s="33">
        <f>760*4</f>
        <v>3040</v>
      </c>
      <c r="E210" s="38"/>
      <c r="F210" s="76">
        <f>$E206*E206</f>
        <v>0</v>
      </c>
    </row>
    <row r="211" spans="1:6" ht="24.9" customHeight="1" x14ac:dyDescent="0.3">
      <c r="A211" s="17">
        <v>5.5</v>
      </c>
      <c r="B211" s="45" t="s">
        <v>50</v>
      </c>
      <c r="C211" s="37" t="s">
        <v>38</v>
      </c>
      <c r="D211" s="33">
        <f>D210</f>
        <v>3040</v>
      </c>
      <c r="E211" s="38"/>
      <c r="F211" s="76">
        <f>$E207*E207</f>
        <v>0</v>
      </c>
    </row>
    <row r="212" spans="1:6" ht="24.9" customHeight="1" x14ac:dyDescent="0.3">
      <c r="A212" s="17">
        <v>5.6</v>
      </c>
      <c r="B212" s="45" t="s">
        <v>51</v>
      </c>
      <c r="C212" s="37" t="s">
        <v>21</v>
      </c>
      <c r="D212" s="17">
        <v>4</v>
      </c>
      <c r="E212" s="38"/>
      <c r="F212" s="76">
        <f>$E208*E208</f>
        <v>0</v>
      </c>
    </row>
    <row r="213" spans="1:6" ht="24.9" customHeight="1" x14ac:dyDescent="0.3">
      <c r="A213" s="17">
        <v>5.7</v>
      </c>
      <c r="B213" s="45" t="s">
        <v>52</v>
      </c>
      <c r="C213" s="37" t="s">
        <v>21</v>
      </c>
      <c r="D213" s="17">
        <v>4</v>
      </c>
      <c r="E213" s="38"/>
      <c r="F213" s="76">
        <f>$E209*E209</f>
        <v>0</v>
      </c>
    </row>
    <row r="214" spans="1:6" ht="19.5" customHeight="1" x14ac:dyDescent="0.25">
      <c r="A214" s="17"/>
      <c r="B214" s="45"/>
      <c r="C214" s="37"/>
      <c r="D214" s="17"/>
      <c r="E214" s="38"/>
      <c r="F214" s="39"/>
    </row>
    <row r="215" spans="1:6" ht="30" x14ac:dyDescent="0.3">
      <c r="A215" s="29">
        <v>5.8</v>
      </c>
      <c r="B215" s="47" t="s">
        <v>58</v>
      </c>
      <c r="C215" s="29" t="s">
        <v>8</v>
      </c>
      <c r="D215" s="29">
        <v>1</v>
      </c>
      <c r="E215" s="38"/>
      <c r="F215" s="76">
        <f>$E211*E211</f>
        <v>0</v>
      </c>
    </row>
    <row r="216" spans="1:6" ht="19.5" customHeight="1" x14ac:dyDescent="0.25">
      <c r="A216" s="17"/>
      <c r="B216" s="45"/>
      <c r="C216" s="37"/>
      <c r="D216" s="17"/>
      <c r="E216" s="38"/>
      <c r="F216" s="39"/>
    </row>
    <row r="217" spans="1:6" ht="24.9" customHeight="1" x14ac:dyDescent="0.25">
      <c r="A217" s="23"/>
      <c r="B217" s="26" t="s">
        <v>53</v>
      </c>
      <c r="C217" s="23"/>
      <c r="D217" s="23"/>
      <c r="E217" s="23"/>
      <c r="F217" s="23"/>
    </row>
    <row r="218" spans="1:6" ht="24.9" customHeight="1" x14ac:dyDescent="0.25">
      <c r="A218" s="17"/>
      <c r="B218" s="45"/>
      <c r="C218" s="37"/>
      <c r="D218" s="17"/>
      <c r="E218" s="38"/>
      <c r="F218" s="39"/>
    </row>
    <row r="219" spans="1:6" s="44" customFormat="1" ht="27" customHeight="1" x14ac:dyDescent="0.25">
      <c r="A219" s="17">
        <v>6</v>
      </c>
      <c r="B219" s="46" t="s">
        <v>54</v>
      </c>
      <c r="C219" s="37"/>
      <c r="D219" s="17"/>
      <c r="E219" s="30"/>
      <c r="F219" s="31"/>
    </row>
    <row r="220" spans="1:6" ht="19.5" customHeight="1" x14ac:dyDescent="0.25">
      <c r="A220" s="17"/>
      <c r="B220" s="46"/>
      <c r="C220" s="37"/>
      <c r="D220" s="17"/>
      <c r="E220" s="30"/>
      <c r="F220" s="31"/>
    </row>
    <row r="221" spans="1:6" s="27" customFormat="1" ht="30" x14ac:dyDescent="0.3">
      <c r="A221" s="17">
        <v>6.1</v>
      </c>
      <c r="B221" s="45" t="s">
        <v>55</v>
      </c>
      <c r="C221" s="37" t="s">
        <v>56</v>
      </c>
      <c r="D221" s="17">
        <f>1.2*1</f>
        <v>1.2</v>
      </c>
      <c r="E221" s="30"/>
      <c r="F221" s="76">
        <f>$E217*E217</f>
        <v>0</v>
      </c>
    </row>
    <row r="222" spans="1:6" ht="24.9" customHeight="1" x14ac:dyDescent="0.25">
      <c r="A222" s="17"/>
      <c r="B222" s="45"/>
      <c r="C222" s="37"/>
      <c r="D222" s="17"/>
      <c r="E222" s="38"/>
      <c r="F222" s="39"/>
    </row>
    <row r="223" spans="1:6" ht="24.9" customHeight="1" thickBot="1" x14ac:dyDescent="0.3">
      <c r="A223" s="23" t="s">
        <v>9</v>
      </c>
      <c r="B223" s="26" t="s">
        <v>53</v>
      </c>
      <c r="C223" s="26"/>
      <c r="D223" s="23"/>
      <c r="E223" s="24"/>
      <c r="F223" s="36"/>
    </row>
    <row r="224" spans="1:6" ht="16.5" customHeight="1" thickTop="1" x14ac:dyDescent="0.25">
      <c r="A224" s="17"/>
      <c r="B224" s="45"/>
      <c r="C224" s="37"/>
      <c r="D224" s="17"/>
      <c r="E224" s="38"/>
      <c r="F224" s="39"/>
    </row>
    <row r="225" spans="1:6" ht="24.9" customHeight="1" x14ac:dyDescent="0.25">
      <c r="A225" s="17"/>
      <c r="B225" s="45"/>
      <c r="C225" s="37"/>
      <c r="D225" s="17"/>
      <c r="E225" s="38"/>
      <c r="F225" s="39"/>
    </row>
    <row r="226" spans="1:6" ht="24.9" customHeight="1" thickBot="1" x14ac:dyDescent="0.3">
      <c r="A226" s="54"/>
      <c r="B226" s="55" t="s">
        <v>57</v>
      </c>
      <c r="C226" s="55"/>
      <c r="D226" s="54"/>
      <c r="E226" s="56"/>
      <c r="F226" s="36"/>
    </row>
    <row r="227" spans="1:6" ht="24.9" customHeight="1" thickTop="1" x14ac:dyDescent="0.25"/>
    <row r="228" spans="1:6" ht="24.9" customHeight="1" x14ac:dyDescent="0.25"/>
    <row r="229" spans="1:6" ht="24.9" customHeight="1" x14ac:dyDescent="0.25"/>
    <row r="230" spans="1:6" ht="24.9" customHeight="1" x14ac:dyDescent="0.25"/>
    <row r="231" spans="1:6" ht="24.9" customHeight="1" x14ac:dyDescent="0.25"/>
    <row r="232" spans="1:6" ht="24.9" customHeight="1" x14ac:dyDescent="0.25"/>
    <row r="233" spans="1:6" ht="24.9" customHeight="1" x14ac:dyDescent="0.25"/>
    <row r="234" spans="1:6" ht="24.9" customHeight="1" x14ac:dyDescent="0.25"/>
  </sheetData>
  <mergeCells count="2">
    <mergeCell ref="A136:B136"/>
    <mergeCell ref="A137:B137"/>
  </mergeCells>
  <pageMargins left="0.70866141732283472" right="0.70866141732283472" top="0.74803149606299213" bottom="0.74803149606299213" header="0.31496062992125984" footer="0.31496062992125984"/>
  <pageSetup paperSize="9" scale="50" orientation="portrait" r:id="rId1"/>
  <headerFooter>
    <oddFooter>&amp;C&amp;P</oddFooter>
  </headerFooter>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EVEREST PERSEUS BoQ</vt:lpstr>
      <vt:lpstr>'EVEREST PERSEUS BoQ'!Print_Area</vt:lpstr>
      <vt:lpstr>'EVEREST PERSEUS BoQ'!Print_Titles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 Mhlolo</dc:creator>
  <cp:lastModifiedBy>Yoliswa Makale</cp:lastModifiedBy>
  <dcterms:created xsi:type="dcterms:W3CDTF">2021-07-25T23:05:48Z</dcterms:created>
  <dcterms:modified xsi:type="dcterms:W3CDTF">2022-06-27T13:14:08Z</dcterms:modified>
</cp:coreProperties>
</file>